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9320" windowHeight="9975"/>
  </bookViews>
  <sheets>
    <sheet name="Инвест.программы" sheetId="1" r:id="rId1"/>
    <sheet name="Лист1" sheetId="2" r:id="rId2"/>
  </sheets>
  <definedNames>
    <definedName name="_xlnm.Print_Area" localSheetId="0">Инвест.программы!$A$1:$I$134</definedName>
  </definedNames>
  <calcPr calcId="144525"/>
</workbook>
</file>

<file path=xl/calcChain.xml><?xml version="1.0" encoding="utf-8"?>
<calcChain xmlns="http://schemas.openxmlformats.org/spreadsheetml/2006/main">
  <c r="F52" i="1" l="1"/>
  <c r="F51" i="1" s="1"/>
  <c r="F50" i="1" s="1"/>
  <c r="E52" i="1"/>
  <c r="E51" i="1" s="1"/>
  <c r="E50" i="1" s="1"/>
  <c r="E19" i="1" l="1"/>
  <c r="F19" i="1"/>
  <c r="F117" i="1" l="1"/>
  <c r="E117" i="1"/>
  <c r="F116" i="1"/>
  <c r="E116" i="1"/>
  <c r="F115" i="1"/>
  <c r="E115" i="1"/>
  <c r="F114" i="1"/>
  <c r="E114" i="1"/>
  <c r="F113" i="1"/>
  <c r="E113" i="1"/>
  <c r="F111" i="1"/>
  <c r="E111" i="1"/>
  <c r="F110" i="1"/>
  <c r="E110" i="1"/>
  <c r="F109" i="1"/>
  <c r="E109" i="1"/>
  <c r="F108" i="1"/>
  <c r="E108" i="1"/>
  <c r="F107" i="1"/>
  <c r="E107" i="1"/>
  <c r="F104" i="1"/>
  <c r="E104" i="1"/>
  <c r="F37" i="1"/>
  <c r="E37" i="1"/>
  <c r="E18" i="1" s="1"/>
  <c r="F103" i="1"/>
  <c r="E103" i="1"/>
  <c r="E17" i="1" l="1"/>
  <c r="E44" i="1"/>
  <c r="F120" i="1" l="1"/>
  <c r="F44" i="1"/>
  <c r="E16" i="1" l="1"/>
  <c r="F18" i="1"/>
  <c r="F17" i="1" s="1"/>
  <c r="F16" i="1" l="1"/>
  <c r="F15" i="1" s="1"/>
</calcChain>
</file>

<file path=xl/sharedStrings.xml><?xml version="1.0" encoding="utf-8"?>
<sst xmlns="http://schemas.openxmlformats.org/spreadsheetml/2006/main" count="353" uniqueCount="185">
  <si>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</si>
  <si>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</si>
  <si>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</si>
  <si>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</si>
  <si>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</si>
  <si>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</si>
  <si>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</si>
  <si>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</si>
  <si>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</si>
  <si>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</si>
  <si>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</si>
  <si>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</si>
  <si>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</si>
  <si>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</si>
  <si>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</si>
  <si>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</si>
  <si>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</si>
  <si>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</si>
  <si>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</si>
  <si>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</si>
  <si>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</si>
  <si>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газопроводы (прочие)</t>
  </si>
  <si>
    <t>телеметрия ГРП и ЭЗУ</t>
  </si>
  <si>
    <t>здания*</t>
  </si>
  <si>
    <t>1.1.2.</t>
  </si>
  <si>
    <t xml:space="preserve">реконструируемые (модернизируемые) объекты </t>
  </si>
  <si>
    <t>газопроводы, ГРП, ШРП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</si>
  <si>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</si>
  <si>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</si>
  <si>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</si>
  <si>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</si>
  <si>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</si>
  <si>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</si>
  <si>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</si>
  <si>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</si>
  <si>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</si>
  <si>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</si>
  <si>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</si>
  <si>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</si>
  <si>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</si>
  <si>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</si>
  <si>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</si>
  <si>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</si>
  <si>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</si>
  <si>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</si>
  <si>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</si>
  <si>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</si>
  <si>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к приказу от _____________ № ____________</t>
  </si>
  <si>
    <t>Приложение 1</t>
  </si>
  <si>
    <t>Информация об инвестиционных программах ОАО "Газпром газораспределение Воронеж" на 2018 год</t>
  </si>
  <si>
    <t xml:space="preserve">Газопровод среднего давления и низкого давления по ул. Независимоти от ГРПБ по ул Дружеской,38 к пер. Дроздовому, г. Воронеж </t>
  </si>
  <si>
    <t>02 кв. 2018</t>
  </si>
  <si>
    <t>04 кв. 2018</t>
  </si>
  <si>
    <t xml:space="preserve"> d 90, d 159</t>
  </si>
  <si>
    <t>Газопровод высокого и среднего давления с установкой ПГБ, ул. Ростовская - ул. Новосибирская, 3 г. Воронеж</t>
  </si>
  <si>
    <t>d 225</t>
  </si>
  <si>
    <t xml:space="preserve">Газопровод низкого давления ул. Криничная-ул.Ковыльная в г. Россошь, Россошанского раона, Воронежской области </t>
  </si>
  <si>
    <t>d 63</t>
  </si>
  <si>
    <t>Газопровод высокого и низкого давления с установкой ШРП в  с.Архиповка -г.Россошь, ул. Большевик</t>
  </si>
  <si>
    <t>d 90</t>
  </si>
  <si>
    <t>ЭХЗ на газопроводе среднего и низкого давления 75А №1011-у ул.Софьи Перовской (от ул.Чернышевского до ул.Декабристов), инв. №01.00.0.0000061094</t>
  </si>
  <si>
    <t>01 кв. 2018</t>
  </si>
  <si>
    <t>Система видеонаблюдения г.Острогожск, ул.Карла Маркса,58а</t>
  </si>
  <si>
    <t>Система охранно- пожарной сигнализации и оповещения о пожаре мкр Сомово, ул. Кузнецова,11</t>
  </si>
  <si>
    <t>Склад, г. Воронеж,ул. Беговая,215</t>
  </si>
  <si>
    <t>02 кв. 2019</t>
  </si>
  <si>
    <t>03 кв. 2018</t>
  </si>
  <si>
    <t xml:space="preserve"> Гараж с. Каширское ул. Строителей,д.3</t>
  </si>
  <si>
    <t>04 кв. 2017</t>
  </si>
  <si>
    <t>1А, 2А №965-у Газопровод высокого давления от АГРС с. Ямное до котельной ВКБР в СЖР ул. Антонова-Овсеенко г. Воронеж, Инвентарный номер 01.00.0.0000065890</t>
  </si>
  <si>
    <t>67А №780-у с. Ямное, р-н Рамонский (от АГРС до Задонского шоссе) г. Воронеж, Инвентарный номер 01.00.0.0000057526</t>
  </si>
  <si>
    <t>81А №835-у/1 с. Подклетное от ГГРП-1 ул. Мазлумова, 91 до ГРП №360 г. Воронеж, Инвентарный номер 01.00.0.0000059641</t>
  </si>
  <si>
    <t>63А №549-у р.п. Придонской, ул. Киселева (от ГГРП-1 до ШРП №155) г. Воронеж, Инвентарный номер 01.00.0.0000059624</t>
  </si>
  <si>
    <t>16А №532-у Газопровод от ППТП по ул. Пирогова до ул. Космонавтов г. Воронеж, Инвентарный номер 01.00.0.0000059695</t>
  </si>
  <si>
    <t>Сооружение - ГРП ул.Свободы уч.11 п.Ясенки Бобровского района, Инвентарный номер 04.00.0.0000002271</t>
  </si>
  <si>
    <t>Газопровод низкого давления 1069,4п/м и.ГРПШ-2а к панс.м.с.В-М ул.50ЛетОктября, Инвентарный номер.15.00.0000000464</t>
  </si>
  <si>
    <t>Газопровод и ЭЗУ   С-з Садовый, 2-е Сторожевое, Инвентарный номер 10.00.0.0000020185</t>
  </si>
  <si>
    <t>Газопровод г.Лиски ул.Монтажников, Пионерская, Фестивальная, Суворова, Ушакова, Инвентарный номер 10.00.0.0000020771</t>
  </si>
  <si>
    <t>303А-324А Газопровод среднего, высокого давления 17765,68 п/м, с-з Масловский, Инвентарный номер 02.00.0.00000096-2</t>
  </si>
  <si>
    <t>304А 302А Газопровод среднего давления 676,47 п/м  с-з Масловский, улица Ленина, ЭЗУ катодная., Инвентарный номер 02.00.0.00000099-2</t>
  </si>
  <si>
    <t>303А-324А Газопровод среднего, высокого давления 17765,68 п/м, с-з Масловский, инв.02.00.0.00000096-2</t>
  </si>
  <si>
    <t>30А №511-д 106,80 п/м, Никольское с.,6 Стрелковой дивизии ул.,1,(ПМК), Инвентарный номер 02.00.0.0000058515</t>
  </si>
  <si>
    <t>67А №266-у 1154,43 п/м, Масловка п., Новоусманский мехлесхоз, Инвентарный номер 02.00.0.0000057810</t>
  </si>
  <si>
    <t>35А №203-у Никольское с., газопровод к свинокомплексу "Никольский", Инвентарный номер 02.00.0.0000058523</t>
  </si>
  <si>
    <t>48А №298-у 1089,47 п/м, Масловка п.,совхоз "Зареченский", Инвентарный номер 02.00.0.0000057823</t>
  </si>
  <si>
    <t>46А №297-у 2290,58 п/м, Масловка п.,Масловская ул.,от д.1 до ГРП №332, Инвентарный номер 02.00.0.0000057820</t>
  </si>
  <si>
    <t>Газопровод ул.Садовая,Первомайск,Островского,с.Красноселовка,8168.31м, Инвентарный номер 28.00.0.0000000208</t>
  </si>
  <si>
    <t>Газопровод1 и ШРП № 28, Инвентарный номер 28.00.0.0000000096</t>
  </si>
  <si>
    <t xml:space="preserve">ГРП с.Репьевка Репьевский район ул.Воронежская 81-а  Инвентарный номер 00.00.0.1776      </t>
  </si>
  <si>
    <t>Газопровод высокого давления и низкого давления + ШРП №62 ул. Октябрьская г Россошь, Инвентарный номер 17.00.0.0226</t>
  </si>
  <si>
    <t>Газопровод высокого давления и низкого давления+ ШРП №62 ул. Октябрьская г Россошь, Инвентарный номер 17.00.0.0226</t>
  </si>
  <si>
    <t>Газопровод высокого давления ул. Крупской г Россошь от ГРП №1 до ГРП №2, Инвентарный номер 17.00.0.0204</t>
  </si>
  <si>
    <t>Газопровод высокого давления п.Стрелица, ЭЗУ  (36АВ333870 лит 20А от 24.03.09), Инвентарный номер 26.00.0.1069</t>
  </si>
  <si>
    <t>Газопровод низкого давления с.М.Покровка  межпоселковый (к-з "Дружба), Инвентарный номер 18.00.0.987</t>
  </si>
  <si>
    <t xml:space="preserve">Газопровод всокого давления рп.Латная от ВЛПУ г. Семилуки, Инвентарный номер 18.00.0.281      </t>
  </si>
  <si>
    <t>Газопровод высокого давления рп.Хохольский к сах. заводу, Инвентарный номер 25.00.0.0000001111</t>
  </si>
  <si>
    <t>29А №340 ШРП п.1 Мая, ул.Центральная,13 (ул.Первомайская) г.Воронеж, Инвентарный номер 01.00.0.0000062120</t>
  </si>
  <si>
    <t>1А №53 ГРП ул.303 стрелковой дивизии, 11 г.Воронеж, Инвентарный номер 01.00.0.0000057398</t>
  </si>
  <si>
    <t>1А №58 ГРП бульвар Победы, 12  г.Воронеж, Инвентарный номер 01.00.0.0000057444</t>
  </si>
  <si>
    <t>1А №323 ГРП ул.Хользунова, 94  г.Воронеж, Инвентарный номер 01.00.0.0000056854</t>
  </si>
  <si>
    <t>120А №102/2 ГРП р.п. Придонской, ул. Мазлумова, 91 г. Воронеж, Инвентарный номер 01.00.0.0000061980</t>
  </si>
  <si>
    <t>ГРП № 3 с.Тимирязево ул.Центральная  Каменский р-н, Инвентарный номер 00.00.0.0000041048</t>
  </si>
  <si>
    <t>ГРП № 1 пгт. Каменка ул.Мира; № 2 ул.30Лет Октября; № 4 ул.Ленина; №5 ул.Народная (4шт.), Инвентарный номер 00.00.0.0000041050</t>
  </si>
  <si>
    <t>Газораспределительный пункт, Рамонский р-н ВНИИСС,  п, Дорожная ул, дом № 81, корпус а , Инвентарный номер 03.00.0.100000114</t>
  </si>
  <si>
    <t xml:space="preserve">Газопровод среднего давления  с. Ендовище  ул. Мира (36АБ234280 лит 88 А,88А(1)), Инвентарный номер 18.00.0.2193     </t>
  </si>
  <si>
    <t>Газопровод низкого давления рп Хохольский ул. Вишневая,ГРП №2, Инвентарный номер 25.00.0.0000005069</t>
  </si>
  <si>
    <t>ГРП №228 Г.Сибиряков ул.,63 (ГРП стац.) г.Воронеж, инвентарный номер   №01.00.0.0000059845</t>
  </si>
  <si>
    <t>04 кв. 2015</t>
  </si>
  <si>
    <t>Административное здание г.Воронеж,ул. Беговая,215 инв.№01.00.0.0000000335</t>
  </si>
  <si>
    <t>04 кв. 2016</t>
  </si>
  <si>
    <t>Здание  Литер А,а в администативно-производственное здание с. Рудкино,ул. Советская,д.264а инв. №25.00.0.0000001417</t>
  </si>
  <si>
    <t>Гараж   с пристройкой Литер В,В1 г. Бутурлиновка ,ул. Парижской Коммуны,172а инв. №07.00.0.00000209</t>
  </si>
  <si>
    <t>Бытовое помещение г. Бутурлиновка ,ул. Парижской Коммуны,172а инв. №07.00.0.00000238</t>
  </si>
  <si>
    <t>Пожарно-охранная сигнализация г. Воронеж ,ул. Никитинская , 50а инв.№00.00.0.0000391</t>
  </si>
  <si>
    <t>Пожарно-охранная сигнализация   в административном здании г. Новохоперск,ул. Тимирязева,52 инв.№12.00.0.80000529</t>
  </si>
  <si>
    <t>Бытовое помещение,р.п. Ольховатка ,ул. Степана Разина ,1а, инв.№13.00.0.00000004-1</t>
  </si>
  <si>
    <t>Гараж г. Семилуки,ул. 25лет Октября,114, инв.№18.00.0.00001406</t>
  </si>
  <si>
    <t>Техническое здание г. Семилуки,ул. 25лет Октября,114, инв.№18.00.0.00001407</t>
  </si>
  <si>
    <t>Административное здание г.Воронеж,ул. Никитинская,50А инв.№ 00.00.0.0000008</t>
  </si>
  <si>
    <t>03 кв. 2017</t>
  </si>
  <si>
    <t>Гараж г. Воронеж,ул. Беговая,215 инв. №01.00.0.0000008819</t>
  </si>
  <si>
    <t>Механические мастерские г. Воронеж,ул. Беговая,215 инв. №22.00.0.0000000655</t>
  </si>
  <si>
    <t>03 кв. 2019</t>
  </si>
  <si>
    <t>Административное здание г. Бутурлиновка ,ул. Парижской Коммуны,172а инв. №07.00.0.00000240</t>
  </si>
  <si>
    <t>03 кв. 2020</t>
  </si>
  <si>
    <t>Административное здание с пристройкой г. Семилуки,ул. 25лет Октября,114 инв.№ 18.00.0.00001405</t>
  </si>
  <si>
    <t>Административное здание АДС г. Семилуки,ул. 25лет Октября,114 инв.№ 18.00.0.00001411</t>
  </si>
  <si>
    <t>13 162,62</t>
  </si>
  <si>
    <t>Начальник планово-экономического отдела                                                    Л.Г. Шелякина</t>
  </si>
  <si>
    <t>Газопровод высокого давления от ГРС-1 по ул.Кемеровской, 48с  до места врезки газопровода-отвода к ГГРП №239 по ул.Любы Шевцовой в городском округе город Воронеж</t>
  </si>
  <si>
    <t>Газораспределительные сети по ул.Лесная, ул.Юбилейная, ул.Левобережная, ул.Никольская, ул.Сосновая с.Александровка Новоусманского муниципального района Воронежской области</t>
  </si>
  <si>
    <t>Газопровод высокого давления с.Рождественская Хава - пос.Плясово-Снежково Новоусманского муниципального района. Газораспределительные сети от газопровода высокого давления с.Рождественская Хава - пос.Плясово - Снежково Новоусманского муниципального района Воронежской области</t>
  </si>
  <si>
    <t>Сети газораспределения на территории индивидуальной застройки восточной части города Россошь Россошанского муниципального района Воронежской области</t>
  </si>
  <si>
    <t>Газораспределительные сети в  х.Куренное Подгоренского муниципального района Воронежской области</t>
  </si>
  <si>
    <t>Газораспределительные сети в п.Видный Таловского муниципального района Воронежской области</t>
  </si>
  <si>
    <t>Газораспределительные сети в п.Новогольский 2-й Таловского муниципального района Воронежской области</t>
  </si>
  <si>
    <t>Газораспределительные сети в с.Нижний Бык ул.Мира Воробьевского района Воронежской области</t>
  </si>
  <si>
    <t>Межпоселковый газопровод от газопровода высокого давления с.Рождественская Хава - пос.Южный до пос.Никольское Новоусманского муниципального района. Газораспределительные сети пос.Никольское Новоусманского муниципального района Воронежской области</t>
  </si>
  <si>
    <t>Сети газораспределения на территории малоэтажной застройки с.Александровка Новоусманского муниципального района Воронежской области</t>
  </si>
  <si>
    <t>Газопровод высокого давления для газоснабжения мкр. Пчелка с.Новая Усмань Новоусманского муниципального района Воронежской области</t>
  </si>
  <si>
    <t>Мепоселковый газопровод до п.Еланский. Газораспределительные сети п.Еланский Новохоперского муниципального района Воронежской области</t>
  </si>
  <si>
    <t>Газораспределительные сети в х.Кирпичи Подгоренского муниципального района Воронежской области</t>
  </si>
  <si>
    <t>Газораспределительные сети на территории индивидуальной жилой застройки с.Гудовка Семилукского муниципального района Воронежской области</t>
  </si>
  <si>
    <t>Газораспределительные сети в х.Каменка Семилукского муниципального района Воронежской области</t>
  </si>
  <si>
    <t>Межпоселковый газопровод до п.Гуляй Поле. Газораспределительные сети п.Гуляй Поле таловского муниципального района Воронежской области</t>
  </si>
  <si>
    <t>Газораспределительные сети в д.Долина Терновского муниципального района Воронежской области</t>
  </si>
  <si>
    <t>4 кв.16 г.</t>
  </si>
  <si>
    <t>4 кв.19 г.</t>
  </si>
  <si>
    <t>d 325</t>
  </si>
  <si>
    <t xml:space="preserve">
d225,160,110,90,63 </t>
  </si>
  <si>
    <t>4 кв.17г.</t>
  </si>
  <si>
    <t>2 кв.18г.</t>
  </si>
  <si>
    <t xml:space="preserve">
d110</t>
  </si>
  <si>
    <t>d225,160,110,90,63</t>
  </si>
  <si>
    <t>2 кв.17 г.</t>
  </si>
  <si>
    <t>2 кв.18 г.</t>
  </si>
  <si>
    <t>d 110, 90, 63</t>
  </si>
  <si>
    <t xml:space="preserve">3 кв.17 г. </t>
  </si>
  <si>
    <t>1 кв.18г.</t>
  </si>
  <si>
    <t>d 110</t>
  </si>
  <si>
    <t xml:space="preserve">1 кв.19 г. </t>
  </si>
  <si>
    <t>4 кв.19г.</t>
  </si>
  <si>
    <t>3 кв.18г.</t>
  </si>
  <si>
    <t>4 кв. 18 г.</t>
  </si>
  <si>
    <t>d 315</t>
  </si>
  <si>
    <t xml:space="preserve">4 кв.18 г. </t>
  </si>
  <si>
    <t xml:space="preserve">2 кв.19 г. </t>
  </si>
  <si>
    <t>d 110, 90</t>
  </si>
  <si>
    <t xml:space="preserve">4 кв.19 г. </t>
  </si>
  <si>
    <t xml:space="preserve">d 110, 90                         </t>
  </si>
  <si>
    <t xml:space="preserve">3 кв.18 г. </t>
  </si>
  <si>
    <t xml:space="preserve">d 110
</t>
  </si>
  <si>
    <t xml:space="preserve">Газопровод 76А №101-у  ул.Софьи Перовской (от Тепловых сетей до ул.Декабристов), инв №01.00.0.0000061094
</t>
  </si>
  <si>
    <t>Газопровод 12А №255-у ул. 20 лет Октября до ГЭС-1 г. Воронеж, инвентарный номер 01.00.0.0000059186</t>
  </si>
  <si>
    <t>Газопровод 79А №102-у ул. Софьи Перовской г. Воронеж, инвентарный номер 01.00.0.0000061097</t>
  </si>
  <si>
    <t>Межпоселковый газопровод высокого давления (1,2 МПа) от выхода ГРС Павловск (1,2 МПа) до действующего межпоселкового газопровода высокого давления 4519п/м с.Елизаветовка Павловского района Воронежской области</t>
  </si>
  <si>
    <t>ГРП №2 с.Краснолипье  Репьевский район ул.Мира 183-а, инвернтарный номер 00.00.0.627</t>
  </si>
  <si>
    <t>ГРП №1 с. Новосолдатка Репьевский район ул. Ленина, инвернтарный номер 00.00.0.627</t>
  </si>
  <si>
    <t>ГРП №5 х. Прилужный Репьевский район ул. Советская, инвернтарный номер 00.00.0.627</t>
  </si>
  <si>
    <t>d 219</t>
  </si>
  <si>
    <t>d 426
d 377
d 325</t>
  </si>
  <si>
    <t>d 168</t>
  </si>
  <si>
    <t>1 кв. 19г.</t>
  </si>
  <si>
    <t>4 кв. 19г.</t>
  </si>
  <si>
    <t>4 кв.18г.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</si>
</sst>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</fonts>
  <fills count="12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22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</cellStyleXfs>
  <cellXfs count="114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6" fillId="0" borderId="6" xfId="1" applyNumberFormat="1" applyFont="1" applyFill="1" applyBorder="1" applyAlignment="1" applyProtection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2" fillId="3" borderId="6" xfId="1" applyNumberFormat="1" applyFont="1" applyFill="1" applyBorder="1" applyAlignment="1" applyProtection="1">
      <alignment horizontal="center" vertical="center" wrapText="1"/>
    </xf>
    <xf numFmtId="49" fontId="2" fillId="4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10" borderId="6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1" fontId="2" fillId="4" borderId="4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wrapText="1"/>
    </xf>
    <xf numFmtId="1" fontId="2" fillId="0" borderId="0" xfId="0" applyNumberFormat="1" applyFont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>
      <alignment vertical="center" wrapText="1"/>
    </xf>
    <xf numFmtId="0" fontId="2" fillId="0" borderId="7" xfId="2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2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7" borderId="6" xfId="0" applyFont="1" applyFill="1" applyBorder="1" applyAlignment="1">
      <alignment horizontal="center" vertical="center"/>
    </xf>
    <xf numFmtId="3" fontId="2" fillId="7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8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2" fontId="2" fillId="10" borderId="6" xfId="0" applyNumberFormat="1" applyFont="1" applyFill="1" applyBorder="1" applyAlignment="1" applyProtection="1">
      <alignment horizontal="center" wrapText="1"/>
      <protection locked="0"/>
    </xf>
    <xf numFmtId="2" fontId="2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10" borderId="6" xfId="0" applyNumberFormat="1" applyFont="1" applyFill="1" applyBorder="1" applyAlignment="1">
      <alignment wrapText="1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>
      <alignment horizontal="left" wrapText="1"/>
    </xf>
    <xf numFmtId="0" fontId="2" fillId="10" borderId="6" xfId="0" applyFont="1" applyFill="1" applyBorder="1" applyAlignment="1" applyProtection="1">
      <alignment horizontal="center"/>
      <protection locked="0"/>
    </xf>
    <xf numFmtId="0" fontId="2" fillId="11" borderId="6" xfId="0" applyFont="1" applyFill="1" applyBorder="1" applyAlignment="1">
      <alignment horizontal="center"/>
    </xf>
    <xf numFmtId="0" fontId="2" fillId="10" borderId="0" xfId="0" applyFont="1" applyFill="1" applyAlignment="1">
      <alignment wrapText="1"/>
    </xf>
    <xf numFmtId="0" fontId="2" fillId="10" borderId="1" xfId="0" applyFont="1" applyFill="1" applyBorder="1" applyAlignment="1" applyProtection="1">
      <alignment horizontal="center"/>
      <protection locked="0"/>
    </xf>
    <xf numFmtId="2" fontId="2" fillId="10" borderId="1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indent="1"/>
    </xf>
    <xf numFmtId="0" fontId="2" fillId="4" borderId="6" xfId="0" applyFont="1" applyFill="1" applyBorder="1"/>
    <xf numFmtId="3" fontId="2" fillId="4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right" indent="1"/>
    </xf>
    <xf numFmtId="1" fontId="2" fillId="4" borderId="4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vertical="top" wrapText="1"/>
    </xf>
    <xf numFmtId="0" fontId="2" fillId="0" borderId="6" xfId="0" applyFont="1" applyFill="1" applyBorder="1"/>
    <xf numFmtId="3" fontId="2" fillId="0" borderId="6" xfId="0" applyNumberFormat="1" applyFont="1" applyFill="1" applyBorder="1" applyAlignment="1">
      <alignment horizontal="center"/>
    </xf>
    <xf numFmtId="4" fontId="2" fillId="4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3" fontId="2" fillId="0" borderId="0" xfId="0" applyNumberFormat="1" applyFont="1" applyFill="1" applyAlignment="1">
      <alignment vertical="center"/>
    </xf>
  </cellXfs>
  <cellStyles count="4">
    <cellStyle name=" 1" xfId="3"/>
    <cellStyle name="Обычный" xfId="0" builtinId="0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40"/>
  <sheetViews>
    <sheetView tabSelected="1" view="pageBreakPreview" topLeftCell="A39" zoomScaleNormal="100" zoomScaleSheetLayoutView="100" workbookViewId="0">
      <selection activeCell="F50" sqref="F50"/>
    </sheetView>
  </sheetViews>
  <sheetFormatPr defaultRowHeight="12.75" x14ac:dyDescent="0.2"/>
  <cols>
    <col min="1" max="1" width="5.85546875" style="22" customWidth="1"/>
    <col min="2" max="2" width="49.7109375" style="22" customWidth="1"/>
    <col min="3" max="4" width="9.28515625" style="22" customWidth="1"/>
    <col min="5" max="5" width="13.140625" style="22" customWidth="1"/>
    <col min="6" max="6" width="12.5703125" style="22" customWidth="1"/>
    <col min="7" max="7" width="13.85546875" style="22" customWidth="1"/>
    <col min="8" max="8" width="13.7109375" style="22" customWidth="1"/>
    <col min="9" max="9" width="14.85546875" style="22" customWidth="1"/>
    <col min="10" max="10" width="15.85546875" style="22" customWidth="1"/>
    <col min="11" max="11" width="14.42578125" style="22" customWidth="1"/>
    <col min="12" max="16384" width="9.140625" style="22"/>
  </cols>
  <sheetData>
    <row r="1" spans="1:11" s="20" customFormat="1" ht="18.75" customHeight="1" x14ac:dyDescent="0.2">
      <c r="I1" s="21" t="s">
        <v>48</v>
      </c>
    </row>
    <row r="2" spans="1:11" s="20" customFormat="1" ht="18.75" customHeight="1" x14ac:dyDescent="0.2">
      <c r="I2" s="21" t="s">
        <v>47</v>
      </c>
    </row>
    <row r="4" spans="1:11" ht="4.5" customHeight="1" x14ac:dyDescent="0.2">
      <c r="I4" s="21"/>
    </row>
    <row r="5" spans="1:11" ht="4.5" customHeight="1" x14ac:dyDescent="0.2">
      <c r="I5" s="21"/>
    </row>
    <row r="6" spans="1:11" ht="4.5" customHeight="1" x14ac:dyDescent="0.2">
      <c r="I6" s="23"/>
    </row>
    <row r="7" spans="1:11" ht="4.5" customHeight="1" x14ac:dyDescent="0.2"/>
    <row r="8" spans="1:11" s="20" customFormat="1" ht="21" customHeight="1" x14ac:dyDescent="0.2">
      <c r="A8" s="89" t="s">
        <v>49</v>
      </c>
      <c r="B8" s="89"/>
      <c r="C8" s="89"/>
      <c r="D8" s="89"/>
      <c r="E8" s="89"/>
      <c r="F8" s="89"/>
      <c r="G8" s="89"/>
      <c r="H8" s="89"/>
      <c r="I8" s="89"/>
      <c r="J8" s="2"/>
      <c r="K8" s="2"/>
    </row>
    <row r="9" spans="1:11" ht="21" customHeight="1" x14ac:dyDescent="0.2">
      <c r="A9" s="90" t="s">
        <v>0</v>
      </c>
      <c r="B9" s="90"/>
      <c r="C9" s="90"/>
      <c r="D9" s="90"/>
      <c r="E9" s="90"/>
      <c r="F9" s="90"/>
      <c r="G9" s="90"/>
      <c r="H9" s="90"/>
      <c r="I9" s="90"/>
      <c r="J9" s="1"/>
    </row>
    <row r="10" spans="1:11" s="20" customFormat="1" ht="32.25" customHeight="1" x14ac:dyDescent="0.2">
      <c r="A10" s="89" t="s">
        <v>1</v>
      </c>
      <c r="B10" s="89"/>
      <c r="C10" s="89"/>
      <c r="D10" s="89"/>
      <c r="E10" s="89"/>
      <c r="F10" s="89"/>
      <c r="G10" s="89"/>
      <c r="H10" s="89"/>
      <c r="I10" s="89"/>
      <c r="J10" s="2"/>
      <c r="K10" s="2"/>
    </row>
    <row r="12" spans="1:11" ht="29.25" customHeight="1" x14ac:dyDescent="0.2">
      <c r="A12" s="91" t="s">
        <v>2</v>
      </c>
      <c r="B12" s="91" t="s">
        <v>3</v>
      </c>
      <c r="C12" s="93" t="s">
        <v>4</v>
      </c>
      <c r="D12" s="94"/>
      <c r="E12" s="93" t="s">
        <v>5</v>
      </c>
      <c r="F12" s="94"/>
      <c r="G12" s="93" t="s">
        <v>6</v>
      </c>
      <c r="H12" s="95"/>
      <c r="I12" s="94"/>
    </row>
    <row r="13" spans="1:11" ht="63.75" x14ac:dyDescent="0.2">
      <c r="A13" s="92"/>
      <c r="B13" s="92"/>
      <c r="C13" s="3" t="s">
        <v>7</v>
      </c>
      <c r="D13" s="3" t="s">
        <v>8</v>
      </c>
      <c r="E13" s="18" t="s">
        <v>9</v>
      </c>
      <c r="F13" s="18" t="s">
        <v>10</v>
      </c>
      <c r="G13" s="3" t="s">
        <v>11</v>
      </c>
      <c r="H13" s="3" t="s">
        <v>12</v>
      </c>
      <c r="I13" s="3" t="s">
        <v>13</v>
      </c>
    </row>
    <row r="14" spans="1:11" x14ac:dyDescent="0.2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</row>
    <row r="15" spans="1:11" x14ac:dyDescent="0.2">
      <c r="A15" s="4">
        <v>1</v>
      </c>
      <c r="B15" s="25" t="s">
        <v>14</v>
      </c>
      <c r="C15" s="26"/>
      <c r="D15" s="26"/>
      <c r="E15" s="27"/>
      <c r="F15" s="28">
        <f>F16+F119+F120</f>
        <v>295173.90667</v>
      </c>
      <c r="G15" s="26"/>
      <c r="H15" s="26"/>
      <c r="I15" s="26"/>
      <c r="J15" s="29"/>
    </row>
    <row r="16" spans="1:11" ht="25.5" x14ac:dyDescent="0.2">
      <c r="A16" s="5" t="s">
        <v>15</v>
      </c>
      <c r="B16" s="6" t="s">
        <v>16</v>
      </c>
      <c r="C16" s="26"/>
      <c r="D16" s="26"/>
      <c r="E16" s="30">
        <f>E17+E50</f>
        <v>462191.08200000005</v>
      </c>
      <c r="F16" s="30">
        <f>F17+F50</f>
        <v>218136.0048</v>
      </c>
      <c r="G16" s="31"/>
      <c r="H16" s="31"/>
      <c r="I16" s="31"/>
    </row>
    <row r="17" spans="1:9" ht="13.5" customHeight="1" x14ac:dyDescent="0.2">
      <c r="A17" s="7" t="s">
        <v>17</v>
      </c>
      <c r="B17" s="32" t="s">
        <v>18</v>
      </c>
      <c r="C17" s="33"/>
      <c r="D17" s="33"/>
      <c r="E17" s="34">
        <f>E18+E43+E44</f>
        <v>211546.77480000001</v>
      </c>
      <c r="F17" s="34">
        <f>F18+F43+F44</f>
        <v>113845.4276</v>
      </c>
      <c r="G17" s="33"/>
      <c r="H17" s="33"/>
      <c r="I17" s="33"/>
    </row>
    <row r="18" spans="1:9" s="39" customFormat="1" x14ac:dyDescent="0.2">
      <c r="A18" s="8"/>
      <c r="B18" s="35" t="s">
        <v>19</v>
      </c>
      <c r="C18" s="36"/>
      <c r="D18" s="36"/>
      <c r="E18" s="37">
        <f>E19+E37</f>
        <v>186747.99000000002</v>
      </c>
      <c r="F18" s="37">
        <f>F19+F37</f>
        <v>89158.301999999996</v>
      </c>
      <c r="G18" s="38"/>
      <c r="H18" s="36"/>
      <c r="I18" s="38"/>
    </row>
    <row r="19" spans="1:9" s="39" customFormat="1" x14ac:dyDescent="0.2">
      <c r="A19" s="8"/>
      <c r="B19" s="40" t="s">
        <v>20</v>
      </c>
      <c r="C19" s="36"/>
      <c r="D19" s="36"/>
      <c r="E19" s="37">
        <f>SUM(E20:E36)</f>
        <v>178462.17</v>
      </c>
      <c r="F19" s="37">
        <f>SUM(F20:F36)</f>
        <v>80872.482000000004</v>
      </c>
      <c r="G19" s="41"/>
      <c r="H19" s="36"/>
      <c r="I19" s="42"/>
    </row>
    <row r="20" spans="1:9" s="39" customFormat="1" ht="51" x14ac:dyDescent="0.2">
      <c r="A20" s="5"/>
      <c r="B20" s="6" t="s">
        <v>129</v>
      </c>
      <c r="C20" s="47" t="s">
        <v>146</v>
      </c>
      <c r="D20" s="47" t="s">
        <v>147</v>
      </c>
      <c r="E20" s="47">
        <v>32490.9</v>
      </c>
      <c r="F20" s="47">
        <v>5626.55</v>
      </c>
      <c r="G20" s="98">
        <v>3.7</v>
      </c>
      <c r="H20" s="59" t="s">
        <v>148</v>
      </c>
      <c r="I20" s="85"/>
    </row>
    <row r="21" spans="1:9" s="39" customFormat="1" ht="51" x14ac:dyDescent="0.2">
      <c r="A21" s="5"/>
      <c r="B21" s="6" t="s">
        <v>130</v>
      </c>
      <c r="C21" s="59" t="s">
        <v>150</v>
      </c>
      <c r="D21" s="59" t="s">
        <v>151</v>
      </c>
      <c r="E21" s="47">
        <v>9486.1</v>
      </c>
      <c r="F21" s="47">
        <v>2400.54</v>
      </c>
      <c r="G21" s="98">
        <v>5.59</v>
      </c>
      <c r="H21" s="96" t="s">
        <v>149</v>
      </c>
      <c r="I21" s="85">
        <v>1</v>
      </c>
    </row>
    <row r="22" spans="1:9" s="39" customFormat="1" ht="76.5" x14ac:dyDescent="0.2">
      <c r="A22" s="5"/>
      <c r="B22" s="6" t="s">
        <v>131</v>
      </c>
      <c r="C22" s="59" t="s">
        <v>150</v>
      </c>
      <c r="D22" s="59" t="s">
        <v>151</v>
      </c>
      <c r="E22" s="47">
        <v>9343.57</v>
      </c>
      <c r="F22" s="47">
        <v>4760.7020000000002</v>
      </c>
      <c r="G22" s="97">
        <v>7.5</v>
      </c>
      <c r="H22" s="96" t="s">
        <v>152</v>
      </c>
      <c r="I22" s="85">
        <v>2</v>
      </c>
    </row>
    <row r="23" spans="1:9" s="39" customFormat="1" ht="51" x14ac:dyDescent="0.2">
      <c r="A23" s="5"/>
      <c r="B23" s="6" t="s">
        <v>132</v>
      </c>
      <c r="C23" s="59" t="s">
        <v>154</v>
      </c>
      <c r="D23" s="59" t="s">
        <v>155</v>
      </c>
      <c r="E23" s="47">
        <v>36347.800000000003</v>
      </c>
      <c r="F23" s="47">
        <v>6033.06</v>
      </c>
      <c r="G23" s="98">
        <v>26.56</v>
      </c>
      <c r="H23" s="96" t="s">
        <v>153</v>
      </c>
      <c r="I23" s="85">
        <v>10</v>
      </c>
    </row>
    <row r="24" spans="1:9" s="39" customFormat="1" ht="25.5" x14ac:dyDescent="0.2">
      <c r="A24" s="5"/>
      <c r="B24" s="6" t="s">
        <v>133</v>
      </c>
      <c r="C24" s="59" t="s">
        <v>157</v>
      </c>
      <c r="D24" s="59" t="s">
        <v>158</v>
      </c>
      <c r="E24" s="47">
        <v>6242.66</v>
      </c>
      <c r="F24" s="47">
        <v>1414.8</v>
      </c>
      <c r="G24" s="98">
        <v>2.8820000000000001</v>
      </c>
      <c r="H24" s="59" t="s">
        <v>156</v>
      </c>
      <c r="I24" s="85"/>
    </row>
    <row r="25" spans="1:9" s="39" customFormat="1" ht="25.5" x14ac:dyDescent="0.2">
      <c r="A25" s="5"/>
      <c r="B25" s="6" t="s">
        <v>134</v>
      </c>
      <c r="C25" s="59" t="s">
        <v>160</v>
      </c>
      <c r="D25" s="59" t="s">
        <v>161</v>
      </c>
      <c r="E25" s="47">
        <v>3411.63</v>
      </c>
      <c r="F25" s="47">
        <v>100</v>
      </c>
      <c r="G25" s="98">
        <v>1.5</v>
      </c>
      <c r="H25" s="59" t="s">
        <v>159</v>
      </c>
      <c r="I25" s="85"/>
    </row>
    <row r="26" spans="1:9" s="39" customFormat="1" ht="25.5" x14ac:dyDescent="0.2">
      <c r="A26" s="5"/>
      <c r="B26" s="6" t="s">
        <v>135</v>
      </c>
      <c r="C26" s="59" t="s">
        <v>160</v>
      </c>
      <c r="D26" s="59" t="s">
        <v>161</v>
      </c>
      <c r="E26" s="47">
        <v>4135.74</v>
      </c>
      <c r="F26" s="47">
        <v>100</v>
      </c>
      <c r="G26" s="98">
        <v>2.8</v>
      </c>
      <c r="H26" s="59" t="s">
        <v>159</v>
      </c>
      <c r="I26" s="85"/>
    </row>
    <row r="27" spans="1:9" s="39" customFormat="1" ht="25.5" x14ac:dyDescent="0.2">
      <c r="A27" s="5"/>
      <c r="B27" s="6" t="s">
        <v>136</v>
      </c>
      <c r="C27" s="59" t="s">
        <v>162</v>
      </c>
      <c r="D27" s="59" t="s">
        <v>163</v>
      </c>
      <c r="E27" s="47">
        <v>1413.13</v>
      </c>
      <c r="F27" s="47">
        <v>1413.13</v>
      </c>
      <c r="G27" s="97">
        <v>0.6</v>
      </c>
      <c r="H27" s="59" t="s">
        <v>57</v>
      </c>
      <c r="I27" s="85"/>
    </row>
    <row r="28" spans="1:9" s="39" customFormat="1" ht="76.5" x14ac:dyDescent="0.2">
      <c r="A28" s="5"/>
      <c r="B28" s="6" t="s">
        <v>137</v>
      </c>
      <c r="C28" s="59" t="s">
        <v>165</v>
      </c>
      <c r="D28" s="59" t="s">
        <v>165</v>
      </c>
      <c r="E28" s="47">
        <v>14108.71</v>
      </c>
      <c r="F28" s="47">
        <v>14108.71</v>
      </c>
      <c r="G28" s="98">
        <v>8.15</v>
      </c>
      <c r="H28" s="59" t="s">
        <v>159</v>
      </c>
      <c r="I28" s="85"/>
    </row>
    <row r="29" spans="1:9" s="39" customFormat="1" ht="38.25" x14ac:dyDescent="0.2">
      <c r="A29" s="5"/>
      <c r="B29" s="6" t="s">
        <v>138</v>
      </c>
      <c r="C29" s="59" t="s">
        <v>165</v>
      </c>
      <c r="D29" s="59" t="s">
        <v>166</v>
      </c>
      <c r="E29" s="47">
        <v>12412.93</v>
      </c>
      <c r="F29" s="47">
        <v>5605.29</v>
      </c>
      <c r="G29" s="98">
        <v>8.65</v>
      </c>
      <c r="H29" s="59" t="s">
        <v>159</v>
      </c>
      <c r="I29" s="85"/>
    </row>
    <row r="30" spans="1:9" s="39" customFormat="1" ht="38.25" x14ac:dyDescent="0.2">
      <c r="A30" s="5"/>
      <c r="B30" s="6" t="s">
        <v>139</v>
      </c>
      <c r="C30" s="59" t="s">
        <v>162</v>
      </c>
      <c r="D30" s="59" t="s">
        <v>162</v>
      </c>
      <c r="E30" s="47">
        <v>14547.37</v>
      </c>
      <c r="F30" s="47">
        <v>14547.37</v>
      </c>
      <c r="G30" s="98">
        <v>2.33</v>
      </c>
      <c r="H30" s="59" t="s">
        <v>164</v>
      </c>
      <c r="I30" s="85"/>
    </row>
    <row r="31" spans="1:9" s="39" customFormat="1" ht="38.25" x14ac:dyDescent="0.2">
      <c r="A31" s="5"/>
      <c r="B31" s="6" t="s">
        <v>140</v>
      </c>
      <c r="C31" s="59" t="s">
        <v>165</v>
      </c>
      <c r="D31" s="59" t="s">
        <v>165</v>
      </c>
      <c r="E31" s="47">
        <v>9163.5499999999993</v>
      </c>
      <c r="F31" s="47">
        <v>9163.5499999999993</v>
      </c>
      <c r="G31" s="98">
        <v>6.6</v>
      </c>
      <c r="H31" s="59" t="s">
        <v>159</v>
      </c>
      <c r="I31" s="85"/>
    </row>
    <row r="32" spans="1:9" s="39" customFormat="1" ht="25.5" x14ac:dyDescent="0.2">
      <c r="A32" s="5"/>
      <c r="B32" s="6" t="s">
        <v>141</v>
      </c>
      <c r="C32" s="59" t="s">
        <v>166</v>
      </c>
      <c r="D32" s="59" t="s">
        <v>168</v>
      </c>
      <c r="E32" s="47">
        <v>2494.98</v>
      </c>
      <c r="F32" s="47">
        <v>718.66</v>
      </c>
      <c r="G32" s="98">
        <v>1.3</v>
      </c>
      <c r="H32" s="59" t="s">
        <v>167</v>
      </c>
      <c r="I32" s="85"/>
    </row>
    <row r="33" spans="1:11" s="39" customFormat="1" ht="38.25" x14ac:dyDescent="0.2">
      <c r="A33" s="5"/>
      <c r="B33" s="6" t="s">
        <v>142</v>
      </c>
      <c r="C33" s="59" t="s">
        <v>170</v>
      </c>
      <c r="D33" s="59" t="s">
        <v>165</v>
      </c>
      <c r="E33" s="47">
        <v>7131.23</v>
      </c>
      <c r="F33" s="47">
        <v>7131.23</v>
      </c>
      <c r="G33" s="98">
        <v>2.9</v>
      </c>
      <c r="H33" s="96" t="s">
        <v>169</v>
      </c>
      <c r="I33" s="85">
        <v>1</v>
      </c>
    </row>
    <row r="34" spans="1:11" s="39" customFormat="1" ht="25.5" x14ac:dyDescent="0.2">
      <c r="A34" s="5"/>
      <c r="B34" s="6" t="s">
        <v>143</v>
      </c>
      <c r="C34" s="59" t="s">
        <v>166</v>
      </c>
      <c r="D34" s="59" t="s">
        <v>168</v>
      </c>
      <c r="E34" s="47">
        <v>7004.15</v>
      </c>
      <c r="F34" s="47">
        <v>1797.47</v>
      </c>
      <c r="G34" s="97">
        <v>8.9</v>
      </c>
      <c r="H34" s="96" t="s">
        <v>171</v>
      </c>
      <c r="I34" s="85">
        <v>3</v>
      </c>
    </row>
    <row r="35" spans="1:11" s="39" customFormat="1" ht="38.25" x14ac:dyDescent="0.2">
      <c r="A35" s="5"/>
      <c r="B35" s="6" t="s">
        <v>144</v>
      </c>
      <c r="C35" s="59" t="s">
        <v>165</v>
      </c>
      <c r="D35" s="59" t="s">
        <v>165</v>
      </c>
      <c r="E35" s="47">
        <v>4800.53</v>
      </c>
      <c r="F35" s="47">
        <v>4800.53</v>
      </c>
      <c r="G35" s="97">
        <v>3.5</v>
      </c>
      <c r="H35" s="59" t="s">
        <v>159</v>
      </c>
      <c r="I35" s="85"/>
    </row>
    <row r="36" spans="1:11" s="39" customFormat="1" ht="25.5" x14ac:dyDescent="0.2">
      <c r="A36" s="5"/>
      <c r="B36" s="6" t="s">
        <v>145</v>
      </c>
      <c r="C36" s="59" t="s">
        <v>166</v>
      </c>
      <c r="D36" s="59" t="s">
        <v>168</v>
      </c>
      <c r="E36" s="47">
        <v>3927.19</v>
      </c>
      <c r="F36" s="47">
        <v>1150.8900000000001</v>
      </c>
      <c r="G36" s="97">
        <v>2.4</v>
      </c>
      <c r="H36" s="59" t="s">
        <v>167</v>
      </c>
      <c r="I36" s="85"/>
    </row>
    <row r="37" spans="1:11" x14ac:dyDescent="0.2">
      <c r="A37" s="44"/>
      <c r="B37" s="44" t="s">
        <v>21</v>
      </c>
      <c r="C37" s="12"/>
      <c r="D37" s="12"/>
      <c r="E37" s="13">
        <f>SUM(E38:E42)</f>
        <v>8285.82</v>
      </c>
      <c r="F37" s="13">
        <f>SUM(F38:F42)</f>
        <v>8285.82</v>
      </c>
      <c r="G37" s="14"/>
      <c r="H37" s="15"/>
      <c r="I37" s="15"/>
      <c r="J37" s="45"/>
      <c r="K37" s="45"/>
    </row>
    <row r="38" spans="1:11" ht="38.25" x14ac:dyDescent="0.2">
      <c r="A38" s="84"/>
      <c r="B38" s="75" t="s">
        <v>50</v>
      </c>
      <c r="C38" s="46" t="s">
        <v>51</v>
      </c>
      <c r="D38" s="46" t="s">
        <v>52</v>
      </c>
      <c r="E38" s="10">
        <v>3167.45</v>
      </c>
      <c r="F38" s="10">
        <v>3167.45</v>
      </c>
      <c r="G38" s="48">
        <v>0.73</v>
      </c>
      <c r="H38" s="9" t="s">
        <v>53</v>
      </c>
      <c r="I38" s="9">
        <v>1</v>
      </c>
      <c r="J38" s="45"/>
      <c r="K38" s="45"/>
    </row>
    <row r="39" spans="1:11" ht="25.5" x14ac:dyDescent="0.2">
      <c r="A39" s="84"/>
      <c r="B39" s="75" t="s">
        <v>54</v>
      </c>
      <c r="C39" s="46" t="s">
        <v>51</v>
      </c>
      <c r="D39" s="46" t="s">
        <v>52</v>
      </c>
      <c r="E39" s="10">
        <v>3067.16</v>
      </c>
      <c r="F39" s="10">
        <v>3067.16</v>
      </c>
      <c r="G39" s="48">
        <v>0.5</v>
      </c>
      <c r="H39" s="9" t="s">
        <v>55</v>
      </c>
      <c r="I39" s="9">
        <v>1</v>
      </c>
      <c r="J39" s="45"/>
      <c r="K39" s="45"/>
    </row>
    <row r="40" spans="1:11" ht="25.5" x14ac:dyDescent="0.2">
      <c r="A40" s="84"/>
      <c r="B40" s="75" t="s">
        <v>56</v>
      </c>
      <c r="C40" s="46" t="s">
        <v>51</v>
      </c>
      <c r="D40" s="46" t="s">
        <v>52</v>
      </c>
      <c r="E40" s="10">
        <v>322.64</v>
      </c>
      <c r="F40" s="10">
        <v>322.64</v>
      </c>
      <c r="G40" s="48">
        <v>0.05</v>
      </c>
      <c r="H40" s="9" t="s">
        <v>57</v>
      </c>
      <c r="I40" s="9"/>
      <c r="J40" s="45"/>
      <c r="K40" s="45"/>
    </row>
    <row r="41" spans="1:11" ht="25.5" x14ac:dyDescent="0.2">
      <c r="A41" s="84"/>
      <c r="B41" s="75" t="s">
        <v>58</v>
      </c>
      <c r="C41" s="46" t="s">
        <v>51</v>
      </c>
      <c r="D41" s="46" t="s">
        <v>52</v>
      </c>
      <c r="E41" s="10">
        <v>899.67000000000007</v>
      </c>
      <c r="F41" s="10">
        <v>899.67000000000007</v>
      </c>
      <c r="G41" s="48">
        <v>0.16</v>
      </c>
      <c r="H41" s="9" t="s">
        <v>59</v>
      </c>
      <c r="I41" s="9">
        <v>1</v>
      </c>
      <c r="J41" s="45"/>
      <c r="K41" s="45"/>
    </row>
    <row r="42" spans="1:11" ht="38.25" x14ac:dyDescent="0.2">
      <c r="A42" s="84"/>
      <c r="B42" s="75" t="s">
        <v>60</v>
      </c>
      <c r="C42" s="46" t="s">
        <v>51</v>
      </c>
      <c r="D42" s="46" t="s">
        <v>52</v>
      </c>
      <c r="E42" s="10">
        <v>828.9</v>
      </c>
      <c r="F42" s="10">
        <v>828.9</v>
      </c>
      <c r="G42" s="48"/>
      <c r="H42" s="9"/>
      <c r="I42" s="9"/>
      <c r="J42" s="45"/>
      <c r="K42" s="45"/>
    </row>
    <row r="43" spans="1:11" s="39" customFormat="1" x14ac:dyDescent="0.2">
      <c r="A43" s="8"/>
      <c r="B43" s="35" t="s">
        <v>22</v>
      </c>
      <c r="C43" s="49"/>
      <c r="D43" s="49"/>
      <c r="E43" s="37"/>
      <c r="F43" s="37"/>
      <c r="G43" s="50"/>
      <c r="H43" s="50"/>
      <c r="I43" s="50"/>
    </row>
    <row r="44" spans="1:11" x14ac:dyDescent="0.2">
      <c r="A44" s="8"/>
      <c r="B44" s="35" t="s">
        <v>23</v>
      </c>
      <c r="C44" s="51"/>
      <c r="D44" s="36"/>
      <c r="E44" s="37">
        <f>SUM(E45:E49)</f>
        <v>24798.784800000001</v>
      </c>
      <c r="F44" s="37">
        <f>SUM(F45:F49)</f>
        <v>24687.125600000003</v>
      </c>
      <c r="G44" s="50"/>
      <c r="H44" s="50"/>
      <c r="I44" s="50"/>
    </row>
    <row r="45" spans="1:11" ht="25.5" x14ac:dyDescent="0.2">
      <c r="A45" s="52"/>
      <c r="B45" s="53" t="s">
        <v>62</v>
      </c>
      <c r="C45" s="3" t="s">
        <v>61</v>
      </c>
      <c r="D45" s="3" t="s">
        <v>51</v>
      </c>
      <c r="E45" s="11">
        <v>119.56319999999999</v>
      </c>
      <c r="F45" s="11">
        <v>119.56319999999999</v>
      </c>
      <c r="G45" s="43"/>
      <c r="H45" s="43"/>
      <c r="I45" s="43"/>
    </row>
    <row r="46" spans="1:11" ht="25.5" x14ac:dyDescent="0.2">
      <c r="A46" s="52"/>
      <c r="B46" s="53" t="s">
        <v>63</v>
      </c>
      <c r="C46" s="3" t="s">
        <v>61</v>
      </c>
      <c r="D46" s="3" t="s">
        <v>61</v>
      </c>
      <c r="E46" s="11">
        <v>103.6716</v>
      </c>
      <c r="F46" s="11">
        <v>103.6716</v>
      </c>
      <c r="G46" s="43"/>
      <c r="H46" s="43"/>
      <c r="I46" s="43"/>
    </row>
    <row r="47" spans="1:11" x14ac:dyDescent="0.2">
      <c r="A47" s="52"/>
      <c r="B47" s="54" t="s">
        <v>64</v>
      </c>
      <c r="C47" s="55" t="s">
        <v>51</v>
      </c>
      <c r="D47" s="55" t="s">
        <v>65</v>
      </c>
      <c r="E47" s="11">
        <v>13255.570400000001</v>
      </c>
      <c r="F47" s="11">
        <v>13255.570400000001</v>
      </c>
      <c r="G47" s="43"/>
      <c r="H47" s="43"/>
      <c r="I47" s="43"/>
    </row>
    <row r="48" spans="1:11" x14ac:dyDescent="0.2">
      <c r="A48" s="52"/>
      <c r="B48" s="56" t="s">
        <v>64</v>
      </c>
      <c r="C48" s="55" t="s">
        <v>51</v>
      </c>
      <c r="D48" s="55" t="s">
        <v>66</v>
      </c>
      <c r="E48" s="11">
        <v>5923.4476000000004</v>
      </c>
      <c r="F48" s="11">
        <v>5923.4476000000004</v>
      </c>
      <c r="G48" s="43"/>
      <c r="H48" s="43"/>
      <c r="I48" s="43"/>
    </row>
    <row r="49" spans="1:11" x14ac:dyDescent="0.2">
      <c r="A49" s="52"/>
      <c r="B49" s="56" t="s">
        <v>67</v>
      </c>
      <c r="C49" s="55" t="s">
        <v>68</v>
      </c>
      <c r="D49" s="55" t="s">
        <v>66</v>
      </c>
      <c r="E49" s="11">
        <v>5396.5320000000002</v>
      </c>
      <c r="F49" s="11">
        <v>5284.8728000000001</v>
      </c>
      <c r="G49" s="43"/>
      <c r="H49" s="43"/>
      <c r="I49" s="43"/>
    </row>
    <row r="50" spans="1:11" ht="25.5" customHeight="1" x14ac:dyDescent="0.2">
      <c r="A50" s="7" t="s">
        <v>24</v>
      </c>
      <c r="B50" s="57" t="s">
        <v>25</v>
      </c>
      <c r="C50" s="33"/>
      <c r="D50" s="33"/>
      <c r="E50" s="34">
        <f>E51+E102+E103</f>
        <v>250644.30720000001</v>
      </c>
      <c r="F50" s="34">
        <f>F51+F102+F103</f>
        <v>104290.5772</v>
      </c>
      <c r="G50" s="33"/>
      <c r="H50" s="33"/>
      <c r="I50" s="33"/>
    </row>
    <row r="51" spans="1:11" s="39" customFormat="1" ht="17.25" customHeight="1" x14ac:dyDescent="0.2">
      <c r="A51" s="5"/>
      <c r="B51" s="99" t="s">
        <v>19</v>
      </c>
      <c r="C51" s="100"/>
      <c r="D51" s="100"/>
      <c r="E51" s="101">
        <f>E52+E60</f>
        <v>86896.09</v>
      </c>
      <c r="F51" s="101">
        <f>F52+F60</f>
        <v>53588.17</v>
      </c>
      <c r="G51" s="100"/>
      <c r="H51" s="100"/>
      <c r="I51" s="100"/>
    </row>
    <row r="52" spans="1:11" s="39" customFormat="1" ht="25.5" customHeight="1" x14ac:dyDescent="0.2">
      <c r="A52" s="5"/>
      <c r="B52" s="102" t="s">
        <v>20</v>
      </c>
      <c r="C52" s="100"/>
      <c r="D52" s="100"/>
      <c r="E52" s="101">
        <f>SUM(E53:E59)</f>
        <v>40708.46</v>
      </c>
      <c r="F52" s="101">
        <f>SUM(F53:F59)</f>
        <v>9337.84</v>
      </c>
      <c r="G52" s="103"/>
      <c r="H52" s="100"/>
      <c r="I52" s="104"/>
      <c r="J52" s="113"/>
      <c r="K52" s="113"/>
    </row>
    <row r="53" spans="1:11" s="39" customFormat="1" ht="25.5" customHeight="1" x14ac:dyDescent="0.2">
      <c r="A53" s="5"/>
      <c r="B53" s="105" t="s">
        <v>172</v>
      </c>
      <c r="C53" s="106" t="s">
        <v>182</v>
      </c>
      <c r="D53" s="106" t="s">
        <v>183</v>
      </c>
      <c r="E53" s="107">
        <v>2118.35</v>
      </c>
      <c r="F53" s="107">
        <v>541.82000000000005</v>
      </c>
      <c r="G53" s="111">
        <v>0.34899999999999998</v>
      </c>
      <c r="H53" s="110" t="s">
        <v>179</v>
      </c>
      <c r="I53" s="106"/>
    </row>
    <row r="54" spans="1:11" s="39" customFormat="1" ht="25.5" customHeight="1" x14ac:dyDescent="0.2">
      <c r="A54" s="5"/>
      <c r="B54" s="105" t="s">
        <v>173</v>
      </c>
      <c r="C54" s="106" t="s">
        <v>182</v>
      </c>
      <c r="D54" s="106" t="s">
        <v>183</v>
      </c>
      <c r="E54" s="107">
        <v>29745.82</v>
      </c>
      <c r="F54" s="107">
        <v>1477.69</v>
      </c>
      <c r="G54" s="111">
        <v>3.0910000000000002</v>
      </c>
      <c r="H54" s="112" t="s">
        <v>180</v>
      </c>
      <c r="I54" s="106"/>
    </row>
    <row r="55" spans="1:11" s="39" customFormat="1" ht="25.5" customHeight="1" x14ac:dyDescent="0.2">
      <c r="A55" s="5"/>
      <c r="B55" s="105" t="s">
        <v>174</v>
      </c>
      <c r="C55" s="106" t="s">
        <v>182</v>
      </c>
      <c r="D55" s="106" t="s">
        <v>183</v>
      </c>
      <c r="E55" s="107">
        <v>2190.15</v>
      </c>
      <c r="F55" s="107">
        <v>664.19</v>
      </c>
      <c r="G55" s="111">
        <v>0.72799999999999998</v>
      </c>
      <c r="H55" s="110" t="s">
        <v>181</v>
      </c>
      <c r="I55" s="106"/>
    </row>
    <row r="56" spans="1:11" s="39" customFormat="1" ht="25.5" customHeight="1" x14ac:dyDescent="0.2">
      <c r="A56" s="5"/>
      <c r="B56" s="105" t="s">
        <v>175</v>
      </c>
      <c r="C56" s="106" t="s">
        <v>162</v>
      </c>
      <c r="D56" s="106" t="s">
        <v>184</v>
      </c>
      <c r="E56" s="107">
        <v>807.62</v>
      </c>
      <c r="F56" s="107">
        <v>807.62</v>
      </c>
      <c r="G56" s="110">
        <v>5.6000000000000001E-2</v>
      </c>
      <c r="H56" s="110" t="s">
        <v>148</v>
      </c>
      <c r="I56" s="106"/>
    </row>
    <row r="57" spans="1:11" s="39" customFormat="1" ht="25.5" customHeight="1" x14ac:dyDescent="0.2">
      <c r="A57" s="5"/>
      <c r="B57" s="105" t="s">
        <v>176</v>
      </c>
      <c r="C57" s="106" t="s">
        <v>163</v>
      </c>
      <c r="D57" s="106" t="s">
        <v>163</v>
      </c>
      <c r="E57" s="107">
        <v>4347.12</v>
      </c>
      <c r="F57" s="107">
        <v>4347.12</v>
      </c>
      <c r="G57" s="106"/>
      <c r="H57" s="106"/>
      <c r="I57" s="110">
        <v>1</v>
      </c>
    </row>
    <row r="58" spans="1:11" s="39" customFormat="1" ht="25.5" customHeight="1" x14ac:dyDescent="0.2">
      <c r="A58" s="5"/>
      <c r="B58" s="105" t="s">
        <v>177</v>
      </c>
      <c r="C58" s="106" t="s">
        <v>163</v>
      </c>
      <c r="D58" s="106" t="s">
        <v>163</v>
      </c>
      <c r="E58" s="107">
        <v>781.88</v>
      </c>
      <c r="F58" s="107">
        <v>781.88</v>
      </c>
      <c r="G58" s="106"/>
      <c r="H58" s="106"/>
      <c r="I58" s="110">
        <v>1</v>
      </c>
    </row>
    <row r="59" spans="1:11" s="39" customFormat="1" ht="25.5" customHeight="1" x14ac:dyDescent="0.2">
      <c r="A59" s="5"/>
      <c r="B59" s="105" t="s">
        <v>178</v>
      </c>
      <c r="C59" s="106" t="s">
        <v>163</v>
      </c>
      <c r="D59" s="106" t="s">
        <v>163</v>
      </c>
      <c r="E59" s="107">
        <v>717.52</v>
      </c>
      <c r="F59" s="107">
        <v>717.52</v>
      </c>
      <c r="G59" s="106"/>
      <c r="H59" s="106"/>
      <c r="I59" s="110">
        <v>1</v>
      </c>
    </row>
    <row r="60" spans="1:11" s="39" customFormat="1" ht="15.75" customHeight="1" x14ac:dyDescent="0.2">
      <c r="A60" s="8"/>
      <c r="B60" s="99" t="s">
        <v>26</v>
      </c>
      <c r="C60" s="100"/>
      <c r="D60" s="100"/>
      <c r="E60" s="108">
        <v>46187.630000000005</v>
      </c>
      <c r="F60" s="108">
        <v>44250.329999999994</v>
      </c>
      <c r="G60" s="101"/>
      <c r="H60" s="101"/>
      <c r="I60" s="101"/>
    </row>
    <row r="61" spans="1:11" s="39" customFormat="1" ht="38.25" x14ac:dyDescent="0.2">
      <c r="A61" s="5"/>
      <c r="B61" s="109" t="s">
        <v>69</v>
      </c>
      <c r="C61" s="106" t="s">
        <v>68</v>
      </c>
      <c r="D61" s="106" t="s">
        <v>66</v>
      </c>
      <c r="E61" s="107">
        <v>4561.7800000000007</v>
      </c>
      <c r="F61" s="107">
        <v>4502.72</v>
      </c>
      <c r="G61" s="106"/>
      <c r="H61" s="106"/>
      <c r="I61" s="106"/>
    </row>
    <row r="62" spans="1:11" s="39" customFormat="1" ht="38.25" x14ac:dyDescent="0.2">
      <c r="A62" s="5"/>
      <c r="B62" s="109" t="s">
        <v>70</v>
      </c>
      <c r="C62" s="106" t="s">
        <v>68</v>
      </c>
      <c r="D62" s="106" t="s">
        <v>66</v>
      </c>
      <c r="E62" s="107">
        <v>887.77</v>
      </c>
      <c r="F62" s="107">
        <v>828.71</v>
      </c>
      <c r="G62" s="106"/>
      <c r="H62" s="106"/>
      <c r="I62" s="106"/>
    </row>
    <row r="63" spans="1:11" s="39" customFormat="1" ht="38.25" x14ac:dyDescent="0.2">
      <c r="A63" s="5"/>
      <c r="B63" s="109" t="s">
        <v>71</v>
      </c>
      <c r="C63" s="106" t="s">
        <v>68</v>
      </c>
      <c r="D63" s="106" t="s">
        <v>66</v>
      </c>
      <c r="E63" s="107">
        <v>1538.63</v>
      </c>
      <c r="F63" s="107">
        <v>1433.23</v>
      </c>
      <c r="G63" s="106"/>
      <c r="H63" s="106"/>
      <c r="I63" s="106"/>
    </row>
    <row r="64" spans="1:11" s="39" customFormat="1" ht="38.25" x14ac:dyDescent="0.2">
      <c r="A64" s="5"/>
      <c r="B64" s="109" t="s">
        <v>72</v>
      </c>
      <c r="C64" s="106" t="s">
        <v>68</v>
      </c>
      <c r="D64" s="106" t="s">
        <v>66</v>
      </c>
      <c r="E64" s="107">
        <v>545.97</v>
      </c>
      <c r="F64" s="107">
        <v>486.91</v>
      </c>
      <c r="G64" s="106"/>
      <c r="H64" s="106"/>
      <c r="I64" s="106"/>
    </row>
    <row r="65" spans="1:9" s="39" customFormat="1" ht="38.25" x14ac:dyDescent="0.2">
      <c r="A65" s="5"/>
      <c r="B65" s="109" t="s">
        <v>73</v>
      </c>
      <c r="C65" s="106" t="s">
        <v>68</v>
      </c>
      <c r="D65" s="106" t="s">
        <v>66</v>
      </c>
      <c r="E65" s="107">
        <v>4383.2300000000005</v>
      </c>
      <c r="F65" s="107">
        <v>4324.17</v>
      </c>
      <c r="G65" s="106"/>
      <c r="H65" s="106"/>
      <c r="I65" s="106"/>
    </row>
    <row r="66" spans="1:9" s="39" customFormat="1" ht="38.25" x14ac:dyDescent="0.2">
      <c r="A66" s="5"/>
      <c r="B66" s="75" t="s">
        <v>74</v>
      </c>
      <c r="C66" s="59" t="s">
        <v>68</v>
      </c>
      <c r="D66" s="59" t="s">
        <v>66</v>
      </c>
      <c r="E66" s="47">
        <v>576.71</v>
      </c>
      <c r="F66" s="47">
        <v>517.65</v>
      </c>
      <c r="G66" s="58"/>
      <c r="H66" s="59"/>
      <c r="I66" s="58"/>
    </row>
    <row r="67" spans="1:9" s="39" customFormat="1" ht="38.25" x14ac:dyDescent="0.2">
      <c r="A67" s="5"/>
      <c r="B67" s="75" t="s">
        <v>74</v>
      </c>
      <c r="C67" s="59" t="s">
        <v>68</v>
      </c>
      <c r="D67" s="59" t="s">
        <v>66</v>
      </c>
      <c r="E67" s="47">
        <v>905.17000000000007</v>
      </c>
      <c r="F67" s="47">
        <v>846.11</v>
      </c>
      <c r="G67" s="58"/>
      <c r="H67" s="59"/>
      <c r="I67" s="58"/>
    </row>
    <row r="68" spans="1:9" s="39" customFormat="1" ht="38.25" x14ac:dyDescent="0.2">
      <c r="A68" s="5"/>
      <c r="B68" s="75" t="s">
        <v>75</v>
      </c>
      <c r="C68" s="59" t="s">
        <v>68</v>
      </c>
      <c r="D68" s="59" t="s">
        <v>66</v>
      </c>
      <c r="E68" s="47">
        <v>509.97</v>
      </c>
      <c r="F68" s="47">
        <v>450.91</v>
      </c>
      <c r="G68" s="58"/>
      <c r="H68" s="59"/>
      <c r="I68" s="58"/>
    </row>
    <row r="69" spans="1:9" s="39" customFormat="1" ht="25.5" x14ac:dyDescent="0.2">
      <c r="A69" s="5"/>
      <c r="B69" s="75" t="s">
        <v>76</v>
      </c>
      <c r="C69" s="59" t="s">
        <v>68</v>
      </c>
      <c r="D69" s="59" t="s">
        <v>66</v>
      </c>
      <c r="E69" s="47">
        <v>678.53</v>
      </c>
      <c r="F69" s="47">
        <v>619.47</v>
      </c>
      <c r="G69" s="58"/>
      <c r="H69" s="59"/>
      <c r="I69" s="58"/>
    </row>
    <row r="70" spans="1:9" s="39" customFormat="1" ht="38.25" x14ac:dyDescent="0.2">
      <c r="A70" s="5"/>
      <c r="B70" s="75" t="s">
        <v>77</v>
      </c>
      <c r="C70" s="59" t="s">
        <v>68</v>
      </c>
      <c r="D70" s="59" t="s">
        <v>66</v>
      </c>
      <c r="E70" s="47">
        <v>492.78000000000003</v>
      </c>
      <c r="F70" s="47">
        <v>433.72</v>
      </c>
      <c r="G70" s="58"/>
      <c r="H70" s="59"/>
      <c r="I70" s="58"/>
    </row>
    <row r="71" spans="1:9" s="39" customFormat="1" ht="38.25" x14ac:dyDescent="0.2">
      <c r="A71" s="5"/>
      <c r="B71" s="75" t="s">
        <v>78</v>
      </c>
      <c r="C71" s="59" t="s">
        <v>68</v>
      </c>
      <c r="D71" s="59" t="s">
        <v>66</v>
      </c>
      <c r="E71" s="47">
        <v>642.21</v>
      </c>
      <c r="F71" s="47">
        <v>583.15</v>
      </c>
      <c r="G71" s="58"/>
      <c r="H71" s="59"/>
      <c r="I71" s="58"/>
    </row>
    <row r="72" spans="1:9" s="39" customFormat="1" ht="38.25" x14ac:dyDescent="0.2">
      <c r="A72" s="5"/>
      <c r="B72" s="75" t="s">
        <v>79</v>
      </c>
      <c r="C72" s="59" t="s">
        <v>68</v>
      </c>
      <c r="D72" s="59" t="s">
        <v>66</v>
      </c>
      <c r="E72" s="47">
        <v>619.19000000000005</v>
      </c>
      <c r="F72" s="47">
        <v>560.13</v>
      </c>
      <c r="G72" s="58"/>
      <c r="H72" s="59"/>
      <c r="I72" s="58"/>
    </row>
    <row r="73" spans="1:9" s="39" customFormat="1" ht="25.5" x14ac:dyDescent="0.2">
      <c r="A73" s="5"/>
      <c r="B73" s="75" t="s">
        <v>80</v>
      </c>
      <c r="C73" s="59" t="s">
        <v>68</v>
      </c>
      <c r="D73" s="59" t="s">
        <v>66</v>
      </c>
      <c r="E73" s="47">
        <v>500.22</v>
      </c>
      <c r="F73" s="47">
        <v>441.16</v>
      </c>
      <c r="G73" s="58"/>
      <c r="H73" s="59"/>
      <c r="I73" s="58"/>
    </row>
    <row r="74" spans="1:9" s="39" customFormat="1" ht="25.5" x14ac:dyDescent="0.2">
      <c r="A74" s="5"/>
      <c r="B74" s="75" t="s">
        <v>80</v>
      </c>
      <c r="C74" s="59" t="s">
        <v>68</v>
      </c>
      <c r="D74" s="59" t="s">
        <v>66</v>
      </c>
      <c r="E74" s="47">
        <v>630.43000000000006</v>
      </c>
      <c r="F74" s="47">
        <v>571.37</v>
      </c>
      <c r="G74" s="58"/>
      <c r="H74" s="59"/>
      <c r="I74" s="58"/>
    </row>
    <row r="75" spans="1:9" s="39" customFormat="1" ht="38.25" x14ac:dyDescent="0.2">
      <c r="A75" s="5"/>
      <c r="B75" s="75" t="s">
        <v>78</v>
      </c>
      <c r="C75" s="59" t="s">
        <v>68</v>
      </c>
      <c r="D75" s="59" t="s">
        <v>66</v>
      </c>
      <c r="E75" s="47">
        <v>511.16</v>
      </c>
      <c r="F75" s="47">
        <v>452.1</v>
      </c>
      <c r="G75" s="58"/>
      <c r="H75" s="59"/>
      <c r="I75" s="58"/>
    </row>
    <row r="76" spans="1:9" s="39" customFormat="1" ht="38.25" x14ac:dyDescent="0.2">
      <c r="A76" s="5"/>
      <c r="B76" s="75" t="s">
        <v>81</v>
      </c>
      <c r="C76" s="59" t="s">
        <v>68</v>
      </c>
      <c r="D76" s="59" t="s">
        <v>66</v>
      </c>
      <c r="E76" s="47">
        <v>521.89</v>
      </c>
      <c r="F76" s="47">
        <v>462.83</v>
      </c>
      <c r="G76" s="58"/>
      <c r="H76" s="59"/>
      <c r="I76" s="58"/>
    </row>
    <row r="77" spans="1:9" s="39" customFormat="1" ht="25.5" x14ac:dyDescent="0.2">
      <c r="A77" s="5"/>
      <c r="B77" s="75" t="s">
        <v>82</v>
      </c>
      <c r="C77" s="59" t="s">
        <v>68</v>
      </c>
      <c r="D77" s="59" t="s">
        <v>66</v>
      </c>
      <c r="E77" s="47">
        <v>648.17000000000007</v>
      </c>
      <c r="F77" s="47">
        <v>589.11</v>
      </c>
      <c r="G77" s="58"/>
      <c r="H77" s="59"/>
      <c r="I77" s="58"/>
    </row>
    <row r="78" spans="1:9" s="39" customFormat="1" ht="25.5" x14ac:dyDescent="0.2">
      <c r="A78" s="5"/>
      <c r="B78" s="75" t="s">
        <v>83</v>
      </c>
      <c r="C78" s="59" t="s">
        <v>68</v>
      </c>
      <c r="D78" s="59" t="s">
        <v>66</v>
      </c>
      <c r="E78" s="47">
        <v>522.21</v>
      </c>
      <c r="F78" s="47">
        <v>463.15</v>
      </c>
      <c r="G78" s="58"/>
      <c r="H78" s="59"/>
      <c r="I78" s="58"/>
    </row>
    <row r="79" spans="1:9" s="39" customFormat="1" ht="25.5" x14ac:dyDescent="0.2">
      <c r="A79" s="5"/>
      <c r="B79" s="75" t="s">
        <v>84</v>
      </c>
      <c r="C79" s="59" t="s">
        <v>68</v>
      </c>
      <c r="D79" s="59" t="s">
        <v>66</v>
      </c>
      <c r="E79" s="47">
        <v>632.31999999999994</v>
      </c>
      <c r="F79" s="47">
        <v>573.26</v>
      </c>
      <c r="G79" s="58"/>
      <c r="H79" s="59"/>
      <c r="I79" s="58"/>
    </row>
    <row r="80" spans="1:9" s="39" customFormat="1" ht="25.5" x14ac:dyDescent="0.2">
      <c r="A80" s="5"/>
      <c r="B80" s="75" t="s">
        <v>85</v>
      </c>
      <c r="C80" s="59" t="s">
        <v>68</v>
      </c>
      <c r="D80" s="59" t="s">
        <v>66</v>
      </c>
      <c r="E80" s="47">
        <v>549.22</v>
      </c>
      <c r="F80" s="47">
        <v>490.16</v>
      </c>
      <c r="G80" s="58"/>
      <c r="H80" s="59"/>
      <c r="I80" s="58"/>
    </row>
    <row r="81" spans="1:9" s="39" customFormat="1" ht="38.25" x14ac:dyDescent="0.2">
      <c r="A81" s="5"/>
      <c r="B81" s="75" t="s">
        <v>86</v>
      </c>
      <c r="C81" s="59" t="s">
        <v>68</v>
      </c>
      <c r="D81" s="59" t="s">
        <v>66</v>
      </c>
      <c r="E81" s="47">
        <v>701.24</v>
      </c>
      <c r="F81" s="47">
        <v>642.17999999999995</v>
      </c>
      <c r="G81" s="58"/>
      <c r="H81" s="59"/>
      <c r="I81" s="58"/>
    </row>
    <row r="82" spans="1:9" s="39" customFormat="1" ht="25.5" x14ac:dyDescent="0.2">
      <c r="A82" s="5"/>
      <c r="B82" s="75" t="s">
        <v>87</v>
      </c>
      <c r="C82" s="59" t="s">
        <v>68</v>
      </c>
      <c r="D82" s="59" t="s">
        <v>66</v>
      </c>
      <c r="E82" s="47">
        <v>470.11</v>
      </c>
      <c r="F82" s="47">
        <v>411.05</v>
      </c>
      <c r="G82" s="58"/>
      <c r="H82" s="59"/>
      <c r="I82" s="58"/>
    </row>
    <row r="83" spans="1:9" s="39" customFormat="1" ht="25.5" x14ac:dyDescent="0.2">
      <c r="A83" s="5"/>
      <c r="B83" s="75" t="s">
        <v>88</v>
      </c>
      <c r="C83" s="59" t="s">
        <v>68</v>
      </c>
      <c r="D83" s="59" t="s">
        <v>66</v>
      </c>
      <c r="E83" s="47">
        <v>854.01</v>
      </c>
      <c r="F83" s="47">
        <v>794.95</v>
      </c>
      <c r="G83" s="58"/>
      <c r="H83" s="59"/>
      <c r="I83" s="58"/>
    </row>
    <row r="84" spans="1:9" s="39" customFormat="1" ht="38.25" x14ac:dyDescent="0.2">
      <c r="A84" s="5"/>
      <c r="B84" s="75" t="s">
        <v>89</v>
      </c>
      <c r="C84" s="59" t="s">
        <v>68</v>
      </c>
      <c r="D84" s="59" t="s">
        <v>66</v>
      </c>
      <c r="E84" s="47">
        <v>461.07</v>
      </c>
      <c r="F84" s="47">
        <v>402.01</v>
      </c>
      <c r="G84" s="58"/>
      <c r="H84" s="59"/>
      <c r="I84" s="58"/>
    </row>
    <row r="85" spans="1:9" s="39" customFormat="1" ht="38.25" x14ac:dyDescent="0.2">
      <c r="A85" s="5"/>
      <c r="B85" s="75" t="s">
        <v>90</v>
      </c>
      <c r="C85" s="59" t="s">
        <v>68</v>
      </c>
      <c r="D85" s="59" t="s">
        <v>66</v>
      </c>
      <c r="E85" s="47">
        <v>809.5</v>
      </c>
      <c r="F85" s="47">
        <v>750.44</v>
      </c>
      <c r="G85" s="58"/>
      <c r="H85" s="59"/>
      <c r="I85" s="58"/>
    </row>
    <row r="86" spans="1:9" s="39" customFormat="1" ht="25.5" x14ac:dyDescent="0.2">
      <c r="A86" s="5"/>
      <c r="B86" s="75" t="s">
        <v>91</v>
      </c>
      <c r="C86" s="59" t="s">
        <v>68</v>
      </c>
      <c r="D86" s="59" t="s">
        <v>66</v>
      </c>
      <c r="E86" s="47">
        <v>867.72</v>
      </c>
      <c r="F86" s="47">
        <v>808.66</v>
      </c>
      <c r="G86" s="58"/>
      <c r="H86" s="59"/>
      <c r="I86" s="58"/>
    </row>
    <row r="87" spans="1:9" s="39" customFormat="1" ht="38.25" x14ac:dyDescent="0.2">
      <c r="A87" s="5"/>
      <c r="B87" s="75" t="s">
        <v>92</v>
      </c>
      <c r="C87" s="59" t="s">
        <v>68</v>
      </c>
      <c r="D87" s="59" t="s">
        <v>66</v>
      </c>
      <c r="E87" s="47">
        <v>556.04</v>
      </c>
      <c r="F87" s="47">
        <v>496.98</v>
      </c>
      <c r="G87" s="58"/>
      <c r="H87" s="59"/>
      <c r="I87" s="58"/>
    </row>
    <row r="88" spans="1:9" s="39" customFormat="1" ht="38.25" x14ac:dyDescent="0.2">
      <c r="A88" s="5"/>
      <c r="B88" s="75" t="s">
        <v>93</v>
      </c>
      <c r="C88" s="59" t="s">
        <v>68</v>
      </c>
      <c r="D88" s="59" t="s">
        <v>66</v>
      </c>
      <c r="E88" s="47">
        <v>672.18000000000006</v>
      </c>
      <c r="F88" s="47">
        <v>613.12</v>
      </c>
      <c r="G88" s="58"/>
      <c r="H88" s="59"/>
      <c r="I88" s="58"/>
    </row>
    <row r="89" spans="1:9" s="39" customFormat="1" ht="25.5" x14ac:dyDescent="0.2">
      <c r="A89" s="5"/>
      <c r="B89" s="75" t="s">
        <v>94</v>
      </c>
      <c r="C89" s="59" t="s">
        <v>68</v>
      </c>
      <c r="D89" s="59" t="s">
        <v>66</v>
      </c>
      <c r="E89" s="47">
        <v>574.06999999999994</v>
      </c>
      <c r="F89" s="47">
        <v>515.01</v>
      </c>
      <c r="G89" s="58"/>
      <c r="H89" s="59"/>
      <c r="I89" s="58"/>
    </row>
    <row r="90" spans="1:9" s="39" customFormat="1" ht="25.5" x14ac:dyDescent="0.2">
      <c r="A90" s="5"/>
      <c r="B90" s="75" t="s">
        <v>95</v>
      </c>
      <c r="C90" s="59" t="s">
        <v>68</v>
      </c>
      <c r="D90" s="59" t="s">
        <v>66</v>
      </c>
      <c r="E90" s="47">
        <v>807.98</v>
      </c>
      <c r="F90" s="47">
        <v>725.75</v>
      </c>
      <c r="G90" s="58"/>
      <c r="H90" s="59"/>
      <c r="I90" s="58"/>
    </row>
    <row r="91" spans="1:9" s="39" customFormat="1" ht="38.25" x14ac:dyDescent="0.2">
      <c r="A91" s="5"/>
      <c r="B91" s="75" t="s">
        <v>96</v>
      </c>
      <c r="C91" s="59" t="s">
        <v>51</v>
      </c>
      <c r="D91" s="59" t="s">
        <v>66</v>
      </c>
      <c r="E91" s="47">
        <v>1437.81</v>
      </c>
      <c r="F91" s="47">
        <v>1437.81</v>
      </c>
      <c r="G91" s="58"/>
      <c r="H91" s="59"/>
      <c r="I91" s="58"/>
    </row>
    <row r="92" spans="1:9" s="39" customFormat="1" ht="25.5" x14ac:dyDescent="0.2">
      <c r="A92" s="5"/>
      <c r="B92" s="75" t="s">
        <v>97</v>
      </c>
      <c r="C92" s="59" t="s">
        <v>51</v>
      </c>
      <c r="D92" s="59" t="s">
        <v>66</v>
      </c>
      <c r="E92" s="47">
        <v>1405.1799999999998</v>
      </c>
      <c r="F92" s="47">
        <v>1405.1799999999998</v>
      </c>
      <c r="G92" s="58"/>
      <c r="H92" s="59"/>
      <c r="I92" s="58"/>
    </row>
    <row r="93" spans="1:9" s="39" customFormat="1" ht="25.5" x14ac:dyDescent="0.2">
      <c r="A93" s="5"/>
      <c r="B93" s="75" t="s">
        <v>98</v>
      </c>
      <c r="C93" s="59" t="s">
        <v>51</v>
      </c>
      <c r="D93" s="59" t="s">
        <v>66</v>
      </c>
      <c r="E93" s="47">
        <v>1243.48</v>
      </c>
      <c r="F93" s="47">
        <v>1243.48</v>
      </c>
      <c r="G93" s="58"/>
      <c r="H93" s="59"/>
      <c r="I93" s="58"/>
    </row>
    <row r="94" spans="1:9" s="39" customFormat="1" ht="25.5" x14ac:dyDescent="0.2">
      <c r="A94" s="5"/>
      <c r="B94" s="75" t="s">
        <v>99</v>
      </c>
      <c r="C94" s="59" t="s">
        <v>51</v>
      </c>
      <c r="D94" s="59" t="s">
        <v>66</v>
      </c>
      <c r="E94" s="47">
        <v>1249.33</v>
      </c>
      <c r="F94" s="47">
        <v>1249.33</v>
      </c>
      <c r="G94" s="58"/>
      <c r="H94" s="59"/>
      <c r="I94" s="58"/>
    </row>
    <row r="95" spans="1:9" s="39" customFormat="1" ht="25.5" x14ac:dyDescent="0.2">
      <c r="A95" s="5"/>
      <c r="B95" s="75" t="s">
        <v>100</v>
      </c>
      <c r="C95" s="59" t="s">
        <v>51</v>
      </c>
      <c r="D95" s="59" t="s">
        <v>66</v>
      </c>
      <c r="E95" s="47">
        <v>1959.31</v>
      </c>
      <c r="F95" s="47">
        <v>1959.31</v>
      </c>
      <c r="G95" s="58"/>
      <c r="H95" s="59"/>
      <c r="I95" s="58"/>
    </row>
    <row r="96" spans="1:9" s="39" customFormat="1" ht="25.5" x14ac:dyDescent="0.2">
      <c r="A96" s="5"/>
      <c r="B96" s="75" t="s">
        <v>101</v>
      </c>
      <c r="C96" s="59" t="s">
        <v>51</v>
      </c>
      <c r="D96" s="59" t="s">
        <v>66</v>
      </c>
      <c r="E96" s="47">
        <v>2483.37</v>
      </c>
      <c r="F96" s="47">
        <v>2483.37</v>
      </c>
      <c r="G96" s="58"/>
      <c r="H96" s="59"/>
      <c r="I96" s="58"/>
    </row>
    <row r="97" spans="1:11" s="39" customFormat="1" ht="38.25" x14ac:dyDescent="0.2">
      <c r="A97" s="5"/>
      <c r="B97" s="75" t="s">
        <v>102</v>
      </c>
      <c r="C97" s="59" t="s">
        <v>51</v>
      </c>
      <c r="D97" s="59" t="s">
        <v>66</v>
      </c>
      <c r="E97" s="47">
        <v>1620.94</v>
      </c>
      <c r="F97" s="47">
        <v>1620.94</v>
      </c>
      <c r="G97" s="58"/>
      <c r="H97" s="59"/>
      <c r="I97" s="58"/>
    </row>
    <row r="98" spans="1:11" s="39" customFormat="1" ht="38.25" x14ac:dyDescent="0.2">
      <c r="A98" s="5"/>
      <c r="B98" s="75" t="s">
        <v>103</v>
      </c>
      <c r="C98" s="59" t="s">
        <v>51</v>
      </c>
      <c r="D98" s="59" t="s">
        <v>66</v>
      </c>
      <c r="E98" s="47">
        <v>3366.83</v>
      </c>
      <c r="F98" s="47">
        <v>3366.83</v>
      </c>
      <c r="G98" s="58"/>
      <c r="H98" s="59"/>
      <c r="I98" s="58"/>
    </row>
    <row r="99" spans="1:11" s="39" customFormat="1" ht="38.25" x14ac:dyDescent="0.2">
      <c r="A99" s="5"/>
      <c r="B99" s="75" t="s">
        <v>104</v>
      </c>
      <c r="C99" s="59" t="s">
        <v>51</v>
      </c>
      <c r="D99" s="59" t="s">
        <v>66</v>
      </c>
      <c r="E99" s="47">
        <v>1536.96</v>
      </c>
      <c r="F99" s="47">
        <v>1536.96</v>
      </c>
      <c r="G99" s="58"/>
      <c r="H99" s="59"/>
      <c r="I99" s="58"/>
    </row>
    <row r="100" spans="1:11" s="39" customFormat="1" ht="25.5" x14ac:dyDescent="0.2">
      <c r="A100" s="5"/>
      <c r="B100" s="75" t="s">
        <v>105</v>
      </c>
      <c r="C100" s="59" t="s">
        <v>51</v>
      </c>
      <c r="D100" s="59" t="s">
        <v>66</v>
      </c>
      <c r="E100" s="47">
        <v>1300.7099999999998</v>
      </c>
      <c r="F100" s="47">
        <v>1300.7099999999998</v>
      </c>
      <c r="G100" s="58"/>
      <c r="H100" s="59"/>
      <c r="I100" s="58"/>
    </row>
    <row r="101" spans="1:11" s="39" customFormat="1" ht="25.5" x14ac:dyDescent="0.2">
      <c r="A101" s="5"/>
      <c r="B101" s="75" t="s">
        <v>106</v>
      </c>
      <c r="C101" s="59" t="s">
        <v>107</v>
      </c>
      <c r="D101" s="59" t="s">
        <v>51</v>
      </c>
      <c r="E101" s="47">
        <v>952.23</v>
      </c>
      <c r="F101" s="47">
        <v>856.24</v>
      </c>
      <c r="G101" s="58"/>
      <c r="H101" s="59"/>
      <c r="I101" s="58"/>
    </row>
    <row r="102" spans="1:11" s="39" customFormat="1" x14ac:dyDescent="0.2">
      <c r="A102" s="8"/>
      <c r="B102" s="35" t="s">
        <v>22</v>
      </c>
      <c r="C102" s="12" t="s">
        <v>51</v>
      </c>
      <c r="D102" s="12" t="s">
        <v>52</v>
      </c>
      <c r="E102" s="37">
        <v>19000</v>
      </c>
      <c r="F102" s="37">
        <v>19000</v>
      </c>
      <c r="G102" s="50"/>
      <c r="H102" s="50"/>
      <c r="I102" s="50"/>
    </row>
    <row r="103" spans="1:11" x14ac:dyDescent="0.2">
      <c r="A103" s="8"/>
      <c r="B103" s="35" t="s">
        <v>23</v>
      </c>
      <c r="C103" s="36"/>
      <c r="D103" s="36"/>
      <c r="E103" s="37">
        <f>SUM(E104:E118)</f>
        <v>144748.21720000001</v>
      </c>
      <c r="F103" s="37">
        <f>SUM(F104:F118)</f>
        <v>31702.407199999994</v>
      </c>
      <c r="G103" s="50"/>
      <c r="H103" s="50"/>
      <c r="I103" s="50"/>
      <c r="J103" s="45"/>
      <c r="K103" s="45"/>
    </row>
    <row r="104" spans="1:11" ht="25.5" x14ac:dyDescent="0.2">
      <c r="A104" s="5"/>
      <c r="B104" s="76" t="s">
        <v>108</v>
      </c>
      <c r="C104" s="77" t="s">
        <v>109</v>
      </c>
      <c r="D104" s="74" t="s">
        <v>51</v>
      </c>
      <c r="E104" s="47">
        <f>53417.78*0.76</f>
        <v>40597.512799999997</v>
      </c>
      <c r="F104" s="47">
        <f>18451.86*0.76</f>
        <v>14023.4136</v>
      </c>
      <c r="G104" s="43"/>
      <c r="H104" s="43"/>
      <c r="I104" s="43"/>
      <c r="J104" s="45"/>
      <c r="K104" s="45"/>
    </row>
    <row r="105" spans="1:11" ht="38.25" x14ac:dyDescent="0.2">
      <c r="A105" s="5"/>
      <c r="B105" s="78" t="s">
        <v>110</v>
      </c>
      <c r="C105" s="79" t="s">
        <v>51</v>
      </c>
      <c r="D105" s="80" t="s">
        <v>52</v>
      </c>
      <c r="E105" s="47">
        <v>7464.9499999999989</v>
      </c>
      <c r="F105" s="47">
        <v>7464.9499999999989</v>
      </c>
      <c r="G105" s="43"/>
      <c r="H105" s="43"/>
      <c r="I105" s="43"/>
      <c r="J105" s="45"/>
      <c r="K105" s="45"/>
    </row>
    <row r="106" spans="1:11" ht="25.5" x14ac:dyDescent="0.2">
      <c r="A106" s="5"/>
      <c r="B106" s="78" t="s">
        <v>111</v>
      </c>
      <c r="C106" s="79" t="s">
        <v>51</v>
      </c>
      <c r="D106" s="80" t="s">
        <v>52</v>
      </c>
      <c r="E106" s="47" t="s">
        <v>127</v>
      </c>
      <c r="F106" s="47">
        <v>5551.22</v>
      </c>
      <c r="G106" s="43"/>
      <c r="H106" s="43"/>
      <c r="I106" s="43"/>
      <c r="J106" s="45"/>
      <c r="K106" s="45"/>
    </row>
    <row r="107" spans="1:11" ht="25.5" x14ac:dyDescent="0.2">
      <c r="A107" s="5"/>
      <c r="B107" s="78" t="s">
        <v>112</v>
      </c>
      <c r="C107" s="79" t="s">
        <v>51</v>
      </c>
      <c r="D107" s="73" t="s">
        <v>66</v>
      </c>
      <c r="E107" s="47">
        <f>2321.89*0.76</f>
        <v>1764.6363999999999</v>
      </c>
      <c r="F107" s="47">
        <f>2321.89*0.76</f>
        <v>1764.6363999999999</v>
      </c>
      <c r="G107" s="43"/>
      <c r="H107" s="43"/>
      <c r="I107" s="43"/>
      <c r="J107" s="45"/>
      <c r="K107" s="45"/>
    </row>
    <row r="108" spans="1:11" ht="25.5" x14ac:dyDescent="0.2">
      <c r="A108" s="5"/>
      <c r="B108" s="78" t="s">
        <v>113</v>
      </c>
      <c r="C108" s="79" t="s">
        <v>51</v>
      </c>
      <c r="D108" s="73" t="s">
        <v>66</v>
      </c>
      <c r="E108" s="47">
        <f>357.51*0.8</f>
        <v>286.00799999999998</v>
      </c>
      <c r="F108" s="47">
        <f>357.51*0.8</f>
        <v>286.00799999999998</v>
      </c>
      <c r="G108" s="43"/>
      <c r="H108" s="43"/>
      <c r="I108" s="43"/>
      <c r="J108" s="45"/>
      <c r="K108" s="45"/>
    </row>
    <row r="109" spans="1:11" ht="38.25" x14ac:dyDescent="0.2">
      <c r="A109" s="5"/>
      <c r="B109" s="78" t="s">
        <v>114</v>
      </c>
      <c r="C109" s="79" t="s">
        <v>51</v>
      </c>
      <c r="D109" s="73" t="s">
        <v>66</v>
      </c>
      <c r="E109" s="47">
        <f>472.87*0.76</f>
        <v>359.38120000000004</v>
      </c>
      <c r="F109" s="47">
        <f>472.87*0.76</f>
        <v>359.38120000000004</v>
      </c>
      <c r="G109" s="43"/>
      <c r="H109" s="43"/>
      <c r="I109" s="43"/>
      <c r="J109" s="45"/>
      <c r="K109" s="45"/>
    </row>
    <row r="110" spans="1:11" ht="25.5" x14ac:dyDescent="0.2">
      <c r="A110" s="5"/>
      <c r="B110" s="78" t="s">
        <v>115</v>
      </c>
      <c r="C110" s="79" t="s">
        <v>51</v>
      </c>
      <c r="D110" s="73" t="s">
        <v>66</v>
      </c>
      <c r="E110" s="47">
        <f>112.5*0.76</f>
        <v>85.5</v>
      </c>
      <c r="F110" s="47">
        <f>112.5*0.76</f>
        <v>85.5</v>
      </c>
      <c r="G110" s="43"/>
      <c r="H110" s="43"/>
      <c r="I110" s="43"/>
      <c r="J110" s="45"/>
      <c r="K110" s="45"/>
    </row>
    <row r="111" spans="1:11" ht="25.5" x14ac:dyDescent="0.2">
      <c r="A111" s="5"/>
      <c r="B111" s="78" t="s">
        <v>116</v>
      </c>
      <c r="C111" s="79" t="s">
        <v>51</v>
      </c>
      <c r="D111" s="73" t="s">
        <v>66</v>
      </c>
      <c r="E111" s="47">
        <f>267.31*0.76</f>
        <v>203.15559999999999</v>
      </c>
      <c r="F111" s="47">
        <f>267.31*0.76</f>
        <v>203.15559999999999</v>
      </c>
      <c r="G111" s="43"/>
      <c r="H111" s="43"/>
      <c r="I111" s="43"/>
      <c r="J111" s="45"/>
      <c r="K111" s="45"/>
    </row>
    <row r="112" spans="1:11" ht="25.5" x14ac:dyDescent="0.2">
      <c r="A112" s="5"/>
      <c r="B112" s="78" t="s">
        <v>117</v>
      </c>
      <c r="C112" s="79" t="s">
        <v>51</v>
      </c>
      <c r="D112" s="73" t="s">
        <v>66</v>
      </c>
      <c r="E112" s="47">
        <v>157.06</v>
      </c>
      <c r="F112" s="47">
        <v>157.06</v>
      </c>
      <c r="G112" s="43"/>
      <c r="H112" s="43"/>
      <c r="I112" s="43"/>
      <c r="J112" s="45"/>
      <c r="K112" s="45"/>
    </row>
    <row r="113" spans="1:11" ht="25.5" x14ac:dyDescent="0.2">
      <c r="A113" s="5"/>
      <c r="B113" s="81" t="s">
        <v>118</v>
      </c>
      <c r="C113" s="82" t="s">
        <v>119</v>
      </c>
      <c r="D113" s="83" t="s">
        <v>66</v>
      </c>
      <c r="E113" s="47">
        <f>455.92*0.8</f>
        <v>364.73600000000005</v>
      </c>
      <c r="F113" s="47">
        <f>350*0.8</f>
        <v>280</v>
      </c>
      <c r="G113" s="43"/>
      <c r="H113" s="43"/>
      <c r="I113" s="43"/>
      <c r="J113" s="45"/>
      <c r="K113" s="45"/>
    </row>
    <row r="114" spans="1:11" x14ac:dyDescent="0.2">
      <c r="A114" s="5"/>
      <c r="B114" s="19" t="s">
        <v>120</v>
      </c>
      <c r="C114" s="79" t="s">
        <v>51</v>
      </c>
      <c r="D114" s="80" t="s">
        <v>52</v>
      </c>
      <c r="E114" s="47">
        <f>21981.4*0.76</f>
        <v>16705.864000000001</v>
      </c>
      <c r="F114" s="47">
        <f>146.27*0.76</f>
        <v>111.16520000000001</v>
      </c>
      <c r="G114" s="43"/>
      <c r="H114" s="43"/>
      <c r="I114" s="43"/>
      <c r="J114" s="45"/>
      <c r="K114" s="45"/>
    </row>
    <row r="115" spans="1:11" ht="25.5" x14ac:dyDescent="0.2">
      <c r="A115" s="5"/>
      <c r="B115" s="19" t="s">
        <v>121</v>
      </c>
      <c r="C115" s="79" t="s">
        <v>51</v>
      </c>
      <c r="D115" s="73" t="s">
        <v>122</v>
      </c>
      <c r="E115" s="47">
        <f>12146.49*0.76</f>
        <v>9231.3323999999993</v>
      </c>
      <c r="F115" s="47">
        <f>85.69*0.76</f>
        <v>65.124399999999994</v>
      </c>
      <c r="G115" s="43"/>
      <c r="H115" s="43"/>
      <c r="I115" s="43"/>
      <c r="J115" s="45"/>
      <c r="K115" s="45"/>
    </row>
    <row r="116" spans="1:11" ht="25.5" x14ac:dyDescent="0.2">
      <c r="A116" s="5"/>
      <c r="B116" s="19" t="s">
        <v>123</v>
      </c>
      <c r="C116" s="79" t="s">
        <v>51</v>
      </c>
      <c r="D116" s="73" t="s">
        <v>124</v>
      </c>
      <c r="E116" s="47">
        <f>42825.77*0.76</f>
        <v>32547.585199999998</v>
      </c>
      <c r="F116" s="47">
        <f>579.77*0.76</f>
        <v>440.62520000000001</v>
      </c>
      <c r="G116" s="43"/>
      <c r="H116" s="43"/>
      <c r="I116" s="43"/>
      <c r="J116" s="45"/>
      <c r="K116" s="45"/>
    </row>
    <row r="117" spans="1:11" ht="25.5" x14ac:dyDescent="0.2">
      <c r="A117" s="5"/>
      <c r="B117" s="19" t="s">
        <v>125</v>
      </c>
      <c r="C117" s="79" t="s">
        <v>51</v>
      </c>
      <c r="D117" s="73" t="s">
        <v>124</v>
      </c>
      <c r="E117" s="47">
        <f>33478.81*0.76</f>
        <v>25443.8956</v>
      </c>
      <c r="F117" s="47">
        <f>568.51*0.76</f>
        <v>432.06759999999997</v>
      </c>
      <c r="G117" s="43"/>
      <c r="H117" s="43"/>
      <c r="I117" s="43"/>
      <c r="J117" s="45"/>
      <c r="K117" s="45"/>
    </row>
    <row r="118" spans="1:11" ht="25.5" x14ac:dyDescent="0.2">
      <c r="A118" s="5"/>
      <c r="B118" s="19" t="s">
        <v>126</v>
      </c>
      <c r="C118" s="79" t="s">
        <v>51</v>
      </c>
      <c r="D118" s="73" t="s">
        <v>122</v>
      </c>
      <c r="E118" s="47">
        <v>9536.6</v>
      </c>
      <c r="F118" s="47">
        <v>478.1</v>
      </c>
      <c r="G118" s="43"/>
      <c r="H118" s="43"/>
      <c r="I118" s="43"/>
      <c r="J118" s="45"/>
      <c r="K118" s="45"/>
    </row>
    <row r="119" spans="1:11" x14ac:dyDescent="0.2">
      <c r="A119" s="7" t="s">
        <v>27</v>
      </c>
      <c r="B119" s="33" t="s">
        <v>28</v>
      </c>
      <c r="C119" s="60"/>
      <c r="D119" s="60"/>
      <c r="E119" s="34"/>
      <c r="F119" s="34"/>
      <c r="G119" s="60"/>
      <c r="H119" s="60"/>
      <c r="I119" s="60"/>
    </row>
    <row r="120" spans="1:11" x14ac:dyDescent="0.2">
      <c r="A120" s="7" t="s">
        <v>29</v>
      </c>
      <c r="B120" s="32" t="s">
        <v>30</v>
      </c>
      <c r="C120" s="60"/>
      <c r="D120" s="60"/>
      <c r="E120" s="61"/>
      <c r="F120" s="34">
        <f>SUM(F121:F125)</f>
        <v>77037.901870000002</v>
      </c>
      <c r="G120" s="60"/>
      <c r="H120" s="60"/>
      <c r="I120" s="60"/>
    </row>
    <row r="121" spans="1:11" x14ac:dyDescent="0.2">
      <c r="A121" s="5" t="s">
        <v>31</v>
      </c>
      <c r="B121" s="62" t="s">
        <v>32</v>
      </c>
      <c r="C121" s="43"/>
      <c r="D121" s="43"/>
      <c r="E121" s="63"/>
      <c r="F121" s="64"/>
      <c r="G121" s="43"/>
      <c r="H121" s="43"/>
      <c r="I121" s="43"/>
    </row>
    <row r="122" spans="1:11" x14ac:dyDescent="0.2">
      <c r="A122" s="5" t="s">
        <v>33</v>
      </c>
      <c r="B122" s="62" t="s">
        <v>34</v>
      </c>
      <c r="C122" s="43"/>
      <c r="D122" s="43"/>
      <c r="E122" s="63"/>
      <c r="F122" s="64"/>
      <c r="G122" s="43"/>
      <c r="H122" s="43"/>
      <c r="I122" s="43"/>
    </row>
    <row r="123" spans="1:11" x14ac:dyDescent="0.2">
      <c r="A123" s="5" t="s">
        <v>35</v>
      </c>
      <c r="B123" s="62" t="s">
        <v>36</v>
      </c>
      <c r="C123" s="43"/>
      <c r="D123" s="43"/>
      <c r="E123" s="63"/>
      <c r="F123" s="64">
        <v>52172.82</v>
      </c>
      <c r="G123" s="43"/>
      <c r="H123" s="43"/>
      <c r="I123" s="43"/>
    </row>
    <row r="124" spans="1:11" x14ac:dyDescent="0.2">
      <c r="A124" s="5" t="s">
        <v>37</v>
      </c>
      <c r="B124" s="62" t="s">
        <v>38</v>
      </c>
      <c r="C124" s="43"/>
      <c r="D124" s="43"/>
      <c r="E124" s="63"/>
      <c r="F124" s="64">
        <v>530.90187000000003</v>
      </c>
      <c r="G124" s="43"/>
      <c r="H124" s="43"/>
      <c r="I124" s="43"/>
    </row>
    <row r="125" spans="1:11" x14ac:dyDescent="0.2">
      <c r="A125" s="5" t="s">
        <v>39</v>
      </c>
      <c r="B125" s="62" t="s">
        <v>40</v>
      </c>
      <c r="C125" s="43"/>
      <c r="D125" s="43"/>
      <c r="E125" s="63"/>
      <c r="F125" s="64">
        <v>24334.18</v>
      </c>
      <c r="G125" s="43"/>
      <c r="H125" s="43"/>
      <c r="I125" s="43"/>
    </row>
    <row r="126" spans="1:11" x14ac:dyDescent="0.2">
      <c r="A126" s="16"/>
      <c r="B126" s="65"/>
      <c r="C126" s="66"/>
      <c r="D126" s="66"/>
      <c r="E126" s="66"/>
      <c r="F126" s="67"/>
      <c r="G126" s="66"/>
      <c r="H126" s="66"/>
      <c r="I126" s="66"/>
    </row>
    <row r="127" spans="1:11" s="68" customFormat="1" ht="17.25" customHeight="1" x14ac:dyDescent="0.2">
      <c r="A127" s="87" t="s">
        <v>41</v>
      </c>
      <c r="B127" s="87"/>
      <c r="C127" s="87"/>
      <c r="D127" s="87"/>
      <c r="E127" s="87"/>
      <c r="F127" s="87"/>
      <c r="G127" s="87"/>
      <c r="H127" s="87"/>
      <c r="I127" s="87"/>
    </row>
    <row r="128" spans="1:11" s="69" customFormat="1" ht="15.75" x14ac:dyDescent="0.2">
      <c r="A128" s="69" t="s">
        <v>42</v>
      </c>
      <c r="B128" s="17"/>
      <c r="C128" s="17"/>
      <c r="D128" s="17"/>
      <c r="E128" s="17"/>
    </row>
    <row r="129" spans="1:108" s="69" customFormat="1" ht="28.5" customHeight="1" x14ac:dyDescent="0.2">
      <c r="A129" s="88" t="s">
        <v>43</v>
      </c>
      <c r="B129" s="88"/>
      <c r="C129" s="88"/>
      <c r="D129" s="88"/>
      <c r="E129" s="88"/>
      <c r="F129" s="88"/>
      <c r="G129" s="88"/>
      <c r="H129" s="88"/>
      <c r="I129" s="88"/>
    </row>
    <row r="130" spans="1:108" s="69" customFormat="1" ht="33.75" customHeight="1" x14ac:dyDescent="0.2">
      <c r="A130" s="88" t="s">
        <v>44</v>
      </c>
      <c r="B130" s="88"/>
      <c r="C130" s="88"/>
      <c r="D130" s="88"/>
      <c r="E130" s="88"/>
      <c r="F130" s="88"/>
      <c r="G130" s="88"/>
      <c r="H130" s="88"/>
      <c r="I130" s="88"/>
      <c r="J130" s="70"/>
      <c r="K130" s="70"/>
    </row>
    <row r="131" spans="1:108" s="69" customFormat="1" ht="32.25" customHeight="1" x14ac:dyDescent="0.2">
      <c r="A131" s="88" t="s">
        <v>45</v>
      </c>
      <c r="B131" s="88"/>
      <c r="C131" s="88"/>
      <c r="D131" s="88"/>
      <c r="E131" s="88"/>
      <c r="F131" s="88"/>
      <c r="G131" s="88"/>
      <c r="H131" s="88"/>
      <c r="I131" s="88"/>
    </row>
    <row r="132" spans="1:108" s="69" customFormat="1" ht="36" customHeight="1" x14ac:dyDescent="0.2">
      <c r="A132" s="88" t="s">
        <v>46</v>
      </c>
      <c r="B132" s="88"/>
      <c r="C132" s="88"/>
      <c r="D132" s="88"/>
      <c r="E132" s="88"/>
      <c r="F132" s="88"/>
      <c r="G132" s="88"/>
      <c r="H132" s="88"/>
      <c r="I132" s="88"/>
      <c r="J132" s="70"/>
      <c r="K132" s="70"/>
    </row>
    <row r="133" spans="1:108" s="69" customFormat="1" ht="26.25" customHeight="1" x14ac:dyDescent="0.2">
      <c r="A133" s="71"/>
      <c r="B133" s="71"/>
      <c r="C133" s="71"/>
      <c r="D133" s="71"/>
      <c r="E133" s="71"/>
      <c r="F133" s="71"/>
      <c r="G133" s="71"/>
      <c r="H133" s="71"/>
      <c r="I133" s="71"/>
      <c r="J133" s="70"/>
      <c r="K133" s="70"/>
    </row>
    <row r="134" spans="1:108" ht="25.5" customHeight="1" x14ac:dyDescent="0.25">
      <c r="A134" s="86" t="s">
        <v>128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</row>
    <row r="135" spans="1:108" ht="21.75" customHeight="1" x14ac:dyDescent="0.2"/>
    <row r="140" spans="1:108" ht="15.75" x14ac:dyDescent="0.2">
      <c r="E140" s="72"/>
    </row>
  </sheetData>
  <mergeCells count="14">
    <mergeCell ref="A8:I8"/>
    <mergeCell ref="A9:I9"/>
    <mergeCell ref="A10:I10"/>
    <mergeCell ref="A12:A13"/>
    <mergeCell ref="B12:B13"/>
    <mergeCell ref="C12:D12"/>
    <mergeCell ref="E12:F12"/>
    <mergeCell ref="G12:I12"/>
    <mergeCell ref="A134:DD134"/>
    <mergeCell ref="A127:I127"/>
    <mergeCell ref="A129:I129"/>
    <mergeCell ref="A130:I130"/>
    <mergeCell ref="A131:I131"/>
    <mergeCell ref="A132:I132"/>
  </mergeCells>
  <pageMargins left="0.98425196850393704" right="0.59055118110236227" top="0.59055118110236227" bottom="0.78740157480314965" header="0" footer="0"/>
  <pageSetup paperSize="8" scale="91" orientation="portrait" r:id="rId1"/>
  <headerFooter scaleWithDoc="0" alignWithMargins="0">
    <evenHeader>&amp;R&amp;"Times New Roman,обычный"&amp;14 6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Инвест.программы</vt:lpstr>
      <vt:lpstr>Лист1</vt:lpstr>
      <vt:lpstr>Инвест.программы!Область_печати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Хицкова Елена Владимировна</dc:creator>
  <cp:lastModifiedBy>Хицкова Елена Владимировна</cp:lastModifiedBy>
  <cp:lastPrinted>2018-04-13T07:17:38Z</cp:lastPrinted>
  <dcterms:created xsi:type="dcterms:W3CDTF">2013-05-31T05:08:49Z</dcterms:created>
  <dcterms:modified xsi:type="dcterms:W3CDTF">2018-04-13T07:17:40Z</dcterms:modified>
</cp:coreProperties>
</file>